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opcina dokumenti\C E N T A R  ZA RAZVOJ I EDUKACIJU POLIČNIK\FINANCIJSKI IZVJEŠTAJI\IZVJEŠTAJI 2022\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G281" i="9"/>
  <c r="E281" i="9" s="1"/>
  <c r="B281" i="9" s="1"/>
  <c r="F281" i="9"/>
  <c r="H280" i="9"/>
  <c r="G280" i="9"/>
  <c r="F280" i="9"/>
  <c r="H279" i="9"/>
  <c r="G279" i="9"/>
  <c r="F279" i="9"/>
  <c r="F278" i="9"/>
  <c r="F275" i="9" s="1"/>
  <c r="F277" i="9"/>
  <c r="F276" i="9"/>
  <c r="L274" i="9"/>
  <c r="F274" i="9" s="1"/>
  <c r="H274" i="9"/>
  <c r="I273" i="9"/>
  <c r="H273" i="9"/>
  <c r="F273" i="9"/>
  <c r="E272" i="9"/>
  <c r="M271" i="9"/>
  <c r="L271" i="9"/>
  <c r="F271" i="9" s="1"/>
  <c r="B271" i="9" s="1"/>
  <c r="E271" i="9"/>
  <c r="M270" i="9"/>
  <c r="L270" i="9"/>
  <c r="E270" i="9"/>
  <c r="M269" i="9"/>
  <c r="F269" i="9" s="1"/>
  <c r="B269" i="9" s="1"/>
  <c r="L269" i="9"/>
  <c r="E269" i="9"/>
  <c r="M268" i="9"/>
  <c r="L268" i="9"/>
  <c r="F268" i="9"/>
  <c r="E268" i="9"/>
  <c r="B268" i="9" s="1"/>
  <c r="M267" i="9"/>
  <c r="L267" i="9"/>
  <c r="F267" i="9"/>
  <c r="B267" i="9" s="1"/>
  <c r="E267" i="9"/>
  <c r="M266" i="9"/>
  <c r="L266" i="9"/>
  <c r="F266" i="9" s="1"/>
  <c r="E266" i="9"/>
  <c r="B266" i="9" s="1"/>
  <c r="M265" i="9"/>
  <c r="L265" i="9"/>
  <c r="F265" i="9"/>
  <c r="E265" i="9"/>
  <c r="M264" i="9"/>
  <c r="L264" i="9"/>
  <c r="F264" i="9" s="1"/>
  <c r="E264" i="9"/>
  <c r="M263" i="9"/>
  <c r="L263" i="9"/>
  <c r="F263" i="9" s="1"/>
  <c r="B263" i="9" s="1"/>
  <c r="E263" i="9"/>
  <c r="M262" i="9"/>
  <c r="L262" i="9"/>
  <c r="E262" i="9"/>
  <c r="M261" i="9"/>
  <c r="F261" i="9" s="1"/>
  <c r="B261" i="9" s="1"/>
  <c r="L261" i="9"/>
  <c r="E261" i="9"/>
  <c r="M260" i="9"/>
  <c r="L260" i="9"/>
  <c r="F260" i="9"/>
  <c r="E260" i="9"/>
  <c r="B260" i="9" s="1"/>
  <c r="M259" i="9"/>
  <c r="L259" i="9"/>
  <c r="F259" i="9"/>
  <c r="B259" i="9" s="1"/>
  <c r="E259" i="9"/>
  <c r="M258" i="9"/>
  <c r="L258" i="9"/>
  <c r="F258" i="9" s="1"/>
  <c r="E258" i="9"/>
  <c r="B258" i="9" s="1"/>
  <c r="M257" i="9"/>
  <c r="L257" i="9"/>
  <c r="F257" i="9"/>
  <c r="E257" i="9"/>
  <c r="M256" i="9"/>
  <c r="L256" i="9"/>
  <c r="F256" i="9" s="1"/>
  <c r="E256" i="9"/>
  <c r="M255" i="9"/>
  <c r="L255" i="9"/>
  <c r="F255" i="9" s="1"/>
  <c r="B255" i="9" s="1"/>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L249" i="9"/>
  <c r="F249" i="9"/>
  <c r="E249" i="9"/>
  <c r="M248" i="9"/>
  <c r="L248" i="9"/>
  <c r="F248" i="9" s="1"/>
  <c r="E248" i="9"/>
  <c r="M247" i="9"/>
  <c r="L247" i="9"/>
  <c r="F247" i="9" s="1"/>
  <c r="B247" i="9" s="1"/>
  <c r="E247" i="9"/>
  <c r="M246" i="9"/>
  <c r="L246" i="9"/>
  <c r="E246" i="9"/>
  <c r="M245" i="9"/>
  <c r="F245" i="9" s="1"/>
  <c r="B245" i="9" s="1"/>
  <c r="L245" i="9"/>
  <c r="E245" i="9"/>
  <c r="M244" i="9"/>
  <c r="L244" i="9"/>
  <c r="F244" i="9"/>
  <c r="E244" i="9"/>
  <c r="B244" i="9" s="1"/>
  <c r="M243" i="9"/>
  <c r="L243" i="9"/>
  <c r="F243" i="9"/>
  <c r="B243" i="9" s="1"/>
  <c r="E243" i="9"/>
  <c r="M242" i="9"/>
  <c r="L242" i="9"/>
  <c r="F242" i="9" s="1"/>
  <c r="E242" i="9"/>
  <c r="B242" i="9" s="1"/>
  <c r="M241" i="9"/>
  <c r="L241" i="9"/>
  <c r="F241" i="9"/>
  <c r="E241" i="9"/>
  <c r="M240" i="9"/>
  <c r="L240" i="9"/>
  <c r="F240" i="9" s="1"/>
  <c r="E240" i="9"/>
  <c r="M239" i="9"/>
  <c r="L239" i="9"/>
  <c r="F239" i="9" s="1"/>
  <c r="B239" i="9" s="1"/>
  <c r="E239" i="9"/>
  <c r="M238" i="9"/>
  <c r="L238" i="9"/>
  <c r="E238" i="9"/>
  <c r="M237" i="9"/>
  <c r="F237" i="9" s="1"/>
  <c r="L237" i="9"/>
  <c r="E237" i="9"/>
  <c r="B237" i="9"/>
  <c r="M236" i="9"/>
  <c r="L236" i="9"/>
  <c r="F236" i="9"/>
  <c r="E236" i="9"/>
  <c r="B236" i="9" s="1"/>
  <c r="M235" i="9"/>
  <c r="L235" i="9"/>
  <c r="F235" i="9"/>
  <c r="B235" i="9" s="1"/>
  <c r="E235" i="9"/>
  <c r="M234" i="9"/>
  <c r="L234" i="9"/>
  <c r="F234" i="9" s="1"/>
  <c r="E234" i="9"/>
  <c r="B234" i="9" s="1"/>
  <c r="M233" i="9"/>
  <c r="L233" i="9"/>
  <c r="F233" i="9"/>
  <c r="E233" i="9"/>
  <c r="M232" i="9"/>
  <c r="L232" i="9"/>
  <c r="F232" i="9" s="1"/>
  <c r="E232" i="9"/>
  <c r="M231" i="9"/>
  <c r="L231" i="9"/>
  <c r="F231" i="9" s="1"/>
  <c r="B231" i="9" s="1"/>
  <c r="E231" i="9"/>
  <c r="M230" i="9"/>
  <c r="L230" i="9"/>
  <c r="E230" i="9"/>
  <c r="M229" i="9"/>
  <c r="F229" i="9" s="1"/>
  <c r="L229" i="9"/>
  <c r="E229" i="9"/>
  <c r="B229" i="9"/>
  <c r="M228" i="9"/>
  <c r="L228" i="9"/>
  <c r="F228" i="9"/>
  <c r="E228" i="9"/>
  <c r="B228" i="9" s="1"/>
  <c r="M227" i="9"/>
  <c r="L227" i="9"/>
  <c r="F227" i="9"/>
  <c r="B227" i="9" s="1"/>
  <c r="E227" i="9"/>
  <c r="M226" i="9"/>
  <c r="L226" i="9"/>
  <c r="F226" i="9" s="1"/>
  <c r="E226" i="9"/>
  <c r="B226" i="9" s="1"/>
  <c r="H225" i="9"/>
  <c r="E225" i="9" s="1"/>
  <c r="G225" i="9"/>
  <c r="F225" i="9"/>
  <c r="M224" i="9"/>
  <c r="L224" i="9"/>
  <c r="F224" i="9" s="1"/>
  <c r="E224" i="9"/>
  <c r="M223" i="9"/>
  <c r="L223" i="9"/>
  <c r="F223" i="9" s="1"/>
  <c r="B223" i="9" s="1"/>
  <c r="E223" i="9"/>
  <c r="M222" i="9"/>
  <c r="L222" i="9"/>
  <c r="E222" i="9"/>
  <c r="M221" i="9"/>
  <c r="F221" i="9" s="1"/>
  <c r="B221" i="9" s="1"/>
  <c r="L221" i="9"/>
  <c r="E221" i="9"/>
  <c r="M220" i="9"/>
  <c r="L220" i="9"/>
  <c r="F220" i="9" s="1"/>
  <c r="E220" i="9"/>
  <c r="M219" i="9"/>
  <c r="L219" i="9"/>
  <c r="F219" i="9"/>
  <c r="B219" i="9" s="1"/>
  <c r="E219" i="9"/>
  <c r="M218" i="9"/>
  <c r="L218" i="9"/>
  <c r="F218" i="9" s="1"/>
  <c r="E218" i="9"/>
  <c r="B218" i="9" s="1"/>
  <c r="M217" i="9"/>
  <c r="L217" i="9"/>
  <c r="F217" i="9"/>
  <c r="B217" i="9" s="1"/>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H143" i="9"/>
  <c r="E143" i="9" s="1"/>
  <c r="B143" i="9" s="1"/>
  <c r="G143" i="9"/>
  <c r="F143" i="9"/>
  <c r="F142" i="9"/>
  <c r="H141" i="9"/>
  <c r="G141" i="9"/>
  <c r="E141" i="9" s="1"/>
  <c r="B141" i="9" s="1"/>
  <c r="F141" i="9"/>
  <c r="H140" i="9"/>
  <c r="G140" i="9"/>
  <c r="F140" i="9"/>
  <c r="H139" i="9"/>
  <c r="E139" i="9" s="1"/>
  <c r="G139" i="9"/>
  <c r="F139" i="9"/>
  <c r="B139" i="9"/>
  <c r="H138" i="9"/>
  <c r="G138" i="9"/>
  <c r="F138" i="9"/>
  <c r="E138" i="9"/>
  <c r="B138" i="9" s="1"/>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G44" i="9"/>
  <c r="F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G32" i="9"/>
  <c r="F32" i="9"/>
  <c r="B32" i="9"/>
  <c r="H31" i="9"/>
  <c r="G31" i="9"/>
  <c r="F31" i="9"/>
  <c r="E31" i="9"/>
  <c r="B31" i="9" s="1"/>
  <c r="H30" i="9"/>
  <c r="G30" i="9"/>
  <c r="E30" i="9" s="1"/>
  <c r="F30" i="9"/>
  <c r="H29" i="9"/>
  <c r="G29" i="9"/>
  <c r="E29" i="9" s="1"/>
  <c r="B29" i="9" s="1"/>
  <c r="F29" i="9"/>
  <c r="H28" i="9"/>
  <c r="E28" i="9" s="1"/>
  <c r="B28" i="9" s="1"/>
  <c r="G28" i="9"/>
  <c r="F28" i="9"/>
  <c r="H27" i="9"/>
  <c r="G27" i="9"/>
  <c r="E27" i="9" s="1"/>
  <c r="B27" i="9" s="1"/>
  <c r="F27" i="9"/>
  <c r="H26" i="9"/>
  <c r="G26" i="9"/>
  <c r="F26" i="9"/>
  <c r="H25" i="9"/>
  <c r="G25" i="9"/>
  <c r="E25" i="9" s="1"/>
  <c r="B25" i="9" s="1"/>
  <c r="F25" i="9"/>
  <c r="H24" i="9"/>
  <c r="E24" i="9" s="1"/>
  <c r="B24" i="9" s="1"/>
  <c r="G24" i="9"/>
  <c r="F24" i="9"/>
  <c r="H23" i="9"/>
  <c r="G23" i="9"/>
  <c r="E23" i="9" s="1"/>
  <c r="B23" i="9" s="1"/>
  <c r="F23" i="9"/>
  <c r="H22" i="9"/>
  <c r="G22" i="9"/>
  <c r="E22" i="9" s="1"/>
  <c r="B22" i="9" s="1"/>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43" i="8" s="1"/>
  <c r="I35" i="3" s="1"/>
  <c r="D50" i="8"/>
  <c r="D44" i="8"/>
  <c r="D36" i="8"/>
  <c r="D26" i="8"/>
  <c r="D24" i="8" s="1"/>
  <c r="C1499" i="1" s="1"/>
  <c r="D18" i="8"/>
  <c r="D8" i="8"/>
  <c r="D6" i="8"/>
  <c r="C1481" i="1" s="1"/>
  <c r="H1481" i="1" s="1"/>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1329" i="1" s="1"/>
  <c r="D36" i="6"/>
  <c r="D35" i="6"/>
  <c r="C1329" i="1"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50" i="5" s="1"/>
  <c r="F249" i="5"/>
  <c r="F248" i="5"/>
  <c r="F247" i="5"/>
  <c r="F246" i="5"/>
  <c r="E246" i="5"/>
  <c r="D246" i="5"/>
  <c r="E245" i="5"/>
  <c r="F244" i="5"/>
  <c r="F243" i="5"/>
  <c r="F242" i="5"/>
  <c r="E242" i="5"/>
  <c r="D242" i="5"/>
  <c r="F241" i="5"/>
  <c r="F240" i="5"/>
  <c r="E239" i="5"/>
  <c r="E238" i="5" s="1"/>
  <c r="E237" i="5" s="1"/>
  <c r="I23" i="3"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F180" i="5" s="1"/>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3" i="1" s="1"/>
  <c r="D418" i="4"/>
  <c r="E417" i="4"/>
  <c r="D412" i="1" s="1"/>
  <c r="H412" i="1" s="1"/>
  <c r="D417" i="4"/>
  <c r="E416" i="4"/>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E134" i="4"/>
  <c r="E133" i="4" s="1"/>
  <c r="D134" i="4"/>
  <c r="F134" i="4" s="1"/>
  <c r="D133" i="4"/>
  <c r="F133" i="4" s="1"/>
  <c r="F132" i="4"/>
  <c r="F131" i="4"/>
  <c r="F130" i="4"/>
  <c r="F129" i="4"/>
  <c r="E128" i="4"/>
  <c r="D128" i="4"/>
  <c r="F128" i="4" s="1"/>
  <c r="F127" i="4"/>
  <c r="F126" i="4"/>
  <c r="E125" i="4"/>
  <c r="E124" i="4" s="1"/>
  <c r="D125" i="4"/>
  <c r="F125" i="4" s="1"/>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78" i="1" s="1"/>
  <c r="D83" i="4"/>
  <c r="F81" i="4"/>
  <c r="F80" i="4"/>
  <c r="F79" i="4"/>
  <c r="F78" i="4"/>
  <c r="E77" i="4"/>
  <c r="E50" i="4" s="1"/>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H1580" i="1"/>
  <c r="C1580" i="1"/>
  <c r="G1580" i="1" s="1"/>
  <c r="H1579" i="1"/>
  <c r="G1579" i="1"/>
  <c r="C1579" i="1"/>
  <c r="C1578" i="1"/>
  <c r="C1577" i="1"/>
  <c r="H1577" i="1" s="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C1518"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C1503" i="1"/>
  <c r="G1503" i="1" s="1"/>
  <c r="C1502" i="1"/>
  <c r="C1501" i="1"/>
  <c r="H1501" i="1" s="1"/>
  <c r="H1500" i="1"/>
  <c r="C1500" i="1"/>
  <c r="G1500" i="1" s="1"/>
  <c r="C1498" i="1"/>
  <c r="C1497" i="1"/>
  <c r="H1497" i="1" s="1"/>
  <c r="H1496" i="1"/>
  <c r="C1496" i="1"/>
  <c r="G1496" i="1" s="1"/>
  <c r="H1495" i="1"/>
  <c r="G1495" i="1"/>
  <c r="C1495" i="1"/>
  <c r="C1494" i="1"/>
  <c r="C1493" i="1"/>
  <c r="H1493" i="1" s="1"/>
  <c r="C1492" i="1"/>
  <c r="G1492" i="1" s="1"/>
  <c r="H1491" i="1"/>
  <c r="G1491" i="1"/>
  <c r="C1491" i="1"/>
  <c r="C1490" i="1"/>
  <c r="C1489" i="1"/>
  <c r="H1489" i="1" s="1"/>
  <c r="H1488" i="1"/>
  <c r="C1488" i="1"/>
  <c r="G1488" i="1" s="1"/>
  <c r="H1487" i="1"/>
  <c r="G1487" i="1"/>
  <c r="C1487" i="1"/>
  <c r="C1486" i="1"/>
  <c r="C1485" i="1"/>
  <c r="H1485" i="1" s="1"/>
  <c r="H1484" i="1"/>
  <c r="C1484" i="1"/>
  <c r="G1484" i="1" s="1"/>
  <c r="C1483" i="1"/>
  <c r="H1483" i="1" s="1"/>
  <c r="C1482" i="1"/>
  <c r="C1480" i="1"/>
  <c r="G1480" i="1" s="1"/>
  <c r="D1479" i="1"/>
  <c r="C1479" i="1"/>
  <c r="J1479" i="1" s="1"/>
  <c r="H1478" i="1"/>
  <c r="G1478" i="1"/>
  <c r="I1478" i="1" s="1"/>
  <c r="D1478" i="1"/>
  <c r="C1478" i="1"/>
  <c r="J1478" i="1" s="1"/>
  <c r="D1477" i="1"/>
  <c r="C1477" i="1"/>
  <c r="J1477" i="1" s="1"/>
  <c r="H1476" i="1"/>
  <c r="G1476" i="1"/>
  <c r="I1476" i="1" s="1"/>
  <c r="D1476" i="1"/>
  <c r="C1476" i="1"/>
  <c r="J1476" i="1" s="1"/>
  <c r="H1475" i="1"/>
  <c r="G1475" i="1"/>
  <c r="D1475" i="1"/>
  <c r="C1475" i="1"/>
  <c r="D1474" i="1"/>
  <c r="C1474" i="1"/>
  <c r="J1474" i="1" s="1"/>
  <c r="H1473" i="1"/>
  <c r="G1473" i="1"/>
  <c r="I1473" i="1" s="1"/>
  <c r="D1473" i="1"/>
  <c r="C1473" i="1"/>
  <c r="J1473" i="1" s="1"/>
  <c r="D1472" i="1"/>
  <c r="C1472" i="1"/>
  <c r="J1472" i="1" s="1"/>
  <c r="H1471" i="1"/>
  <c r="G1471" i="1"/>
  <c r="I1471" i="1" s="1"/>
  <c r="D1471" i="1"/>
  <c r="C1471" i="1"/>
  <c r="J1471" i="1" s="1"/>
  <c r="H1470" i="1"/>
  <c r="G1470" i="1"/>
  <c r="D1470" i="1"/>
  <c r="C1470" i="1"/>
  <c r="H1469" i="1"/>
  <c r="G1469" i="1"/>
  <c r="D1469" i="1"/>
  <c r="C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D1445" i="1"/>
  <c r="C1445" i="1"/>
  <c r="G1444" i="1"/>
  <c r="I1444" i="1" s="1"/>
  <c r="D1444" i="1"/>
  <c r="H1444" i="1" s="1"/>
  <c r="C1444" i="1"/>
  <c r="D1443" i="1"/>
  <c r="C1443" i="1"/>
  <c r="D1442" i="1"/>
  <c r="C1442" i="1"/>
  <c r="H1441" i="1"/>
  <c r="D1441" i="1"/>
  <c r="C1441" i="1"/>
  <c r="G1441" i="1" s="1"/>
  <c r="I1441" i="1" s="1"/>
  <c r="H1440" i="1"/>
  <c r="D1440" i="1"/>
  <c r="G1440" i="1" s="1"/>
  <c r="I1440" i="1" s="1"/>
  <c r="C1440" i="1"/>
  <c r="J1439" i="1"/>
  <c r="D1439" i="1"/>
  <c r="C1439" i="1"/>
  <c r="D1438" i="1"/>
  <c r="C1438" i="1"/>
  <c r="H1437" i="1"/>
  <c r="D1437" i="1"/>
  <c r="C1437" i="1"/>
  <c r="G1437" i="1" s="1"/>
  <c r="D1434" i="1"/>
  <c r="C1434" i="1"/>
  <c r="H1433" i="1"/>
  <c r="D1433" i="1"/>
  <c r="C1433" i="1"/>
  <c r="G1433" i="1" s="1"/>
  <c r="D1432" i="1"/>
  <c r="H1432" i="1" s="1"/>
  <c r="C1432" i="1"/>
  <c r="D1431" i="1"/>
  <c r="C1431" i="1"/>
  <c r="D1430" i="1"/>
  <c r="C1430" i="1"/>
  <c r="H1429" i="1"/>
  <c r="D1429" i="1"/>
  <c r="C1429" i="1"/>
  <c r="G1429" i="1" s="1"/>
  <c r="D1428" i="1"/>
  <c r="H1428" i="1" s="1"/>
  <c r="C1428" i="1"/>
  <c r="D1427" i="1"/>
  <c r="C1427" i="1"/>
  <c r="D1426" i="1"/>
  <c r="C1426" i="1"/>
  <c r="H1425" i="1"/>
  <c r="D1425" i="1"/>
  <c r="C1425" i="1"/>
  <c r="G1425" i="1" s="1"/>
  <c r="D1424" i="1"/>
  <c r="H1424" i="1" s="1"/>
  <c r="C1424" i="1"/>
  <c r="C1423" i="1"/>
  <c r="D1422" i="1"/>
  <c r="C1422" i="1"/>
  <c r="H1421" i="1"/>
  <c r="D1421" i="1"/>
  <c r="C1421" i="1"/>
  <c r="G1421" i="1" s="1"/>
  <c r="D1420" i="1"/>
  <c r="H1420" i="1" s="1"/>
  <c r="C1420" i="1"/>
  <c r="D1419" i="1"/>
  <c r="C1419" i="1"/>
  <c r="D1418" i="1"/>
  <c r="C1418" i="1"/>
  <c r="H1417" i="1"/>
  <c r="D1417" i="1"/>
  <c r="C1417" i="1"/>
  <c r="G1417" i="1" s="1"/>
  <c r="D1416" i="1"/>
  <c r="H1416" i="1" s="1"/>
  <c r="C1416" i="1"/>
  <c r="D1415" i="1"/>
  <c r="C1415" i="1"/>
  <c r="D1414" i="1"/>
  <c r="C1414" i="1"/>
  <c r="H1413" i="1"/>
  <c r="D1413" i="1"/>
  <c r="C1413" i="1"/>
  <c r="G1413" i="1" s="1"/>
  <c r="D1412" i="1"/>
  <c r="H1412" i="1" s="1"/>
  <c r="C1412" i="1"/>
  <c r="D1411" i="1"/>
  <c r="C1411" i="1"/>
  <c r="D1410" i="1"/>
  <c r="C1410" i="1"/>
  <c r="H1409" i="1"/>
  <c r="D1409" i="1"/>
  <c r="C1409" i="1"/>
  <c r="G1409" i="1" s="1"/>
  <c r="D1408" i="1"/>
  <c r="D1407" i="1"/>
  <c r="C1407" i="1"/>
  <c r="D1406" i="1"/>
  <c r="C1406" i="1"/>
  <c r="H1405" i="1"/>
  <c r="D1405" i="1"/>
  <c r="C1405" i="1"/>
  <c r="G1405" i="1" s="1"/>
  <c r="D1404" i="1"/>
  <c r="H1404" i="1" s="1"/>
  <c r="C1404" i="1"/>
  <c r="D1403" i="1"/>
  <c r="C1403" i="1"/>
  <c r="D1402" i="1"/>
  <c r="C1402" i="1"/>
  <c r="H1401" i="1"/>
  <c r="D1401" i="1"/>
  <c r="C1401" i="1"/>
  <c r="G1401" i="1" s="1"/>
  <c r="D1400" i="1"/>
  <c r="H1400" i="1" s="1"/>
  <c r="C1400" i="1"/>
  <c r="D1399" i="1"/>
  <c r="C1399" i="1"/>
  <c r="D1398" i="1"/>
  <c r="C1398" i="1"/>
  <c r="H1397" i="1"/>
  <c r="D1397" i="1"/>
  <c r="C1397" i="1"/>
  <c r="G1397" i="1" s="1"/>
  <c r="D1396" i="1"/>
  <c r="H1396" i="1" s="1"/>
  <c r="C1396" i="1"/>
  <c r="D1395" i="1"/>
  <c r="C1395" i="1"/>
  <c r="D1394" i="1"/>
  <c r="C1394" i="1"/>
  <c r="H1393" i="1"/>
  <c r="D1393" i="1"/>
  <c r="C1393" i="1"/>
  <c r="G1393" i="1" s="1"/>
  <c r="D1392" i="1"/>
  <c r="H1392" i="1" s="1"/>
  <c r="C1392" i="1"/>
  <c r="D1391" i="1"/>
  <c r="C1391" i="1"/>
  <c r="D1390" i="1"/>
  <c r="C1390" i="1"/>
  <c r="H1389" i="1"/>
  <c r="D1389" i="1"/>
  <c r="C1389" i="1"/>
  <c r="G1389" i="1" s="1"/>
  <c r="D1388" i="1"/>
  <c r="H1388" i="1" s="1"/>
  <c r="C1388" i="1"/>
  <c r="D1387" i="1"/>
  <c r="C1387" i="1"/>
  <c r="D1386" i="1"/>
  <c r="C1386" i="1"/>
  <c r="H1385" i="1"/>
  <c r="D1385" i="1"/>
  <c r="C1385" i="1"/>
  <c r="G1385" i="1" s="1"/>
  <c r="D1384" i="1"/>
  <c r="H1384" i="1" s="1"/>
  <c r="C1384" i="1"/>
  <c r="D1383" i="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D1359" i="1"/>
  <c r="C1359" i="1"/>
  <c r="D1358" i="1"/>
  <c r="C1358" i="1"/>
  <c r="H1358" i="1" s="1"/>
  <c r="D1357" i="1"/>
  <c r="C1357" i="1"/>
  <c r="H1357" i="1" s="1"/>
  <c r="G1356" i="1"/>
  <c r="D1356" i="1"/>
  <c r="C1356" i="1"/>
  <c r="H1356" i="1" s="1"/>
  <c r="D1355" i="1"/>
  <c r="C1355" i="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G1331" i="1"/>
  <c r="D1331" i="1"/>
  <c r="C1331" i="1"/>
  <c r="H1331" i="1" s="1"/>
  <c r="D1330" i="1"/>
  <c r="C1330" i="1"/>
  <c r="H1330" i="1" s="1"/>
  <c r="G1328" i="1"/>
  <c r="D1328" i="1"/>
  <c r="C1328" i="1"/>
  <c r="H1328" i="1" s="1"/>
  <c r="G1327" i="1"/>
  <c r="D1327" i="1"/>
  <c r="C1327" i="1"/>
  <c r="H1327" i="1" s="1"/>
  <c r="D1326" i="1"/>
  <c r="C1326" i="1"/>
  <c r="H1326" i="1" s="1"/>
  <c r="D1325" i="1"/>
  <c r="C1325" i="1"/>
  <c r="H1325" i="1" s="1"/>
  <c r="G1324" i="1"/>
  <c r="D1324" i="1"/>
  <c r="C1324" i="1"/>
  <c r="H1324" i="1" s="1"/>
  <c r="G1323" i="1"/>
  <c r="D1323" i="1"/>
  <c r="C1323" i="1"/>
  <c r="H1323" i="1" s="1"/>
  <c r="D1322" i="1"/>
  <c r="C1322" i="1"/>
  <c r="H1322" i="1" s="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H1310" i="1" s="1"/>
  <c r="D1309" i="1"/>
  <c r="C1309" i="1"/>
  <c r="H1309" i="1" s="1"/>
  <c r="G1308" i="1"/>
  <c r="D1308" i="1"/>
  <c r="C1308" i="1"/>
  <c r="H1308" i="1" s="1"/>
  <c r="G1307" i="1"/>
  <c r="D1307" i="1"/>
  <c r="C1307" i="1"/>
  <c r="H1307" i="1" s="1"/>
  <c r="D1306" i="1"/>
  <c r="C1306" i="1"/>
  <c r="H1306" i="1" s="1"/>
  <c r="D1305" i="1"/>
  <c r="C1305" i="1"/>
  <c r="H1305" i="1" s="1"/>
  <c r="G1304" i="1"/>
  <c r="D1304" i="1"/>
  <c r="C1304" i="1"/>
  <c r="H1304" i="1" s="1"/>
  <c r="G1303" i="1"/>
  <c r="D1303" i="1"/>
  <c r="C1303" i="1"/>
  <c r="H1303" i="1" s="1"/>
  <c r="D1302" i="1"/>
  <c r="C1302" i="1"/>
  <c r="H1302" i="1" s="1"/>
  <c r="D1301" i="1"/>
  <c r="C1301" i="1"/>
  <c r="H1301" i="1" s="1"/>
  <c r="G1300" i="1"/>
  <c r="D1300" i="1"/>
  <c r="C1300" i="1"/>
  <c r="H1300" i="1" s="1"/>
  <c r="D1299" i="1"/>
  <c r="D1298" i="1"/>
  <c r="C1298" i="1"/>
  <c r="H1298" i="1" s="1"/>
  <c r="D1297" i="1"/>
  <c r="C1297" i="1"/>
  <c r="H1297" i="1" s="1"/>
  <c r="D1296" i="1"/>
  <c r="C1296" i="1"/>
  <c r="G1296" i="1" s="1"/>
  <c r="G1295" i="1"/>
  <c r="D1295" i="1"/>
  <c r="C1295" i="1"/>
  <c r="H1295" i="1" s="1"/>
  <c r="D1294" i="1"/>
  <c r="C1294" i="1"/>
  <c r="H1294" i="1" s="1"/>
  <c r="D1293" i="1"/>
  <c r="C1293" i="1"/>
  <c r="H1293" i="1" s="1"/>
  <c r="D1292" i="1"/>
  <c r="C1292" i="1"/>
  <c r="D1291" i="1"/>
  <c r="C1291" i="1"/>
  <c r="D1290" i="1"/>
  <c r="C1290" i="1"/>
  <c r="H1290" i="1" s="1"/>
  <c r="D1289" i="1"/>
  <c r="C1289" i="1"/>
  <c r="H1289" i="1" s="1"/>
  <c r="D1288" i="1"/>
  <c r="C1288" i="1"/>
  <c r="G1288" i="1" s="1"/>
  <c r="G1287" i="1"/>
  <c r="D1287" i="1"/>
  <c r="C1287" i="1"/>
  <c r="H1287" i="1" s="1"/>
  <c r="D1286" i="1"/>
  <c r="C1286" i="1"/>
  <c r="H1286" i="1" s="1"/>
  <c r="D1285" i="1"/>
  <c r="C1285" i="1"/>
  <c r="H1285" i="1" s="1"/>
  <c r="D1284" i="1"/>
  <c r="C1284" i="1"/>
  <c r="D1283" i="1"/>
  <c r="C1283" i="1"/>
  <c r="D1282" i="1"/>
  <c r="C1282" i="1"/>
  <c r="H1282" i="1" s="1"/>
  <c r="D1281" i="1"/>
  <c r="C1281" i="1"/>
  <c r="H1281" i="1" s="1"/>
  <c r="D1280" i="1"/>
  <c r="C1280" i="1"/>
  <c r="G1280" i="1" s="1"/>
  <c r="G1279" i="1"/>
  <c r="D1279" i="1"/>
  <c r="C1279" i="1"/>
  <c r="H1279" i="1" s="1"/>
  <c r="D1278" i="1"/>
  <c r="C1278" i="1"/>
  <c r="H1278" i="1" s="1"/>
  <c r="D1277" i="1"/>
  <c r="C1277" i="1"/>
  <c r="H1277" i="1" s="1"/>
  <c r="D1276" i="1"/>
  <c r="C1276" i="1"/>
  <c r="D1275" i="1"/>
  <c r="C1275" i="1"/>
  <c r="D1274" i="1"/>
  <c r="C1274" i="1"/>
  <c r="H1274" i="1" s="1"/>
  <c r="D1273" i="1"/>
  <c r="C1273" i="1"/>
  <c r="H1273" i="1" s="1"/>
  <c r="D1272" i="1"/>
  <c r="G1272" i="1" s="1"/>
  <c r="C1272" i="1"/>
  <c r="G1271" i="1"/>
  <c r="D1271" i="1"/>
  <c r="C1271" i="1"/>
  <c r="H1271" i="1" s="1"/>
  <c r="D1270" i="1"/>
  <c r="C1270" i="1"/>
  <c r="H1270" i="1" s="1"/>
  <c r="D1269" i="1"/>
  <c r="C1269" i="1"/>
  <c r="H1269" i="1" s="1"/>
  <c r="D1268" i="1"/>
  <c r="C1268" i="1"/>
  <c r="D1267" i="1"/>
  <c r="C1267" i="1"/>
  <c r="D1266" i="1"/>
  <c r="C1266" i="1"/>
  <c r="H1266" i="1" s="1"/>
  <c r="D1265" i="1"/>
  <c r="C1265" i="1"/>
  <c r="H1265" i="1" s="1"/>
  <c r="D1264" i="1"/>
  <c r="C1264" i="1"/>
  <c r="H1264" i="1" s="1"/>
  <c r="D1263" i="1"/>
  <c r="C1263" i="1"/>
  <c r="D1262" i="1"/>
  <c r="C1262" i="1"/>
  <c r="D1261" i="1"/>
  <c r="C1261" i="1"/>
  <c r="D1260" i="1"/>
  <c r="C1260" i="1"/>
  <c r="D1259" i="1"/>
  <c r="G1259" i="1" s="1"/>
  <c r="C1259" i="1"/>
  <c r="D1258" i="1"/>
  <c r="C1258" i="1"/>
  <c r="D1257" i="1"/>
  <c r="C1257" i="1"/>
  <c r="G1256" i="1"/>
  <c r="D1256" i="1"/>
  <c r="C1256" i="1"/>
  <c r="H1256" i="1" s="1"/>
  <c r="D1255" i="1"/>
  <c r="G1255" i="1" s="1"/>
  <c r="C1255" i="1"/>
  <c r="D1254" i="1"/>
  <c r="C1254" i="1"/>
  <c r="D1253" i="1"/>
  <c r="C1253" i="1"/>
  <c r="D1252" i="1"/>
  <c r="C1252" i="1"/>
  <c r="D1251" i="1"/>
  <c r="C1251" i="1"/>
  <c r="G1251" i="1" s="1"/>
  <c r="D1250" i="1"/>
  <c r="C1250" i="1"/>
  <c r="D1249" i="1"/>
  <c r="C1249" i="1"/>
  <c r="G1248" i="1"/>
  <c r="D1248" i="1"/>
  <c r="C1248" i="1"/>
  <c r="H1248" i="1" s="1"/>
  <c r="D1247" i="1"/>
  <c r="G1247" i="1" s="1"/>
  <c r="C1247" i="1"/>
  <c r="D1246" i="1"/>
  <c r="C1246" i="1"/>
  <c r="D1245" i="1"/>
  <c r="C1245" i="1"/>
  <c r="D1244" i="1"/>
  <c r="C1244" i="1"/>
  <c r="D1243" i="1"/>
  <c r="C1243" i="1"/>
  <c r="G1243" i="1" s="1"/>
  <c r="D1242" i="1"/>
  <c r="C1242" i="1"/>
  <c r="D1241" i="1"/>
  <c r="C1241" i="1"/>
  <c r="G1240" i="1"/>
  <c r="D1240" i="1"/>
  <c r="C1240" i="1"/>
  <c r="H1240" i="1" s="1"/>
  <c r="D1239" i="1"/>
  <c r="G1239" i="1" s="1"/>
  <c r="C1239" i="1"/>
  <c r="D1238" i="1"/>
  <c r="C1238" i="1"/>
  <c r="D1237" i="1"/>
  <c r="C1237" i="1"/>
  <c r="D1236" i="1"/>
  <c r="C1236" i="1"/>
  <c r="D1235" i="1"/>
  <c r="D1234" i="1"/>
  <c r="C1234" i="1"/>
  <c r="D1233" i="1"/>
  <c r="C1233" i="1"/>
  <c r="D1232" i="1"/>
  <c r="C1232" i="1"/>
  <c r="G1231" i="1"/>
  <c r="D1231" i="1"/>
  <c r="C1231" i="1"/>
  <c r="H1231" i="1" s="1"/>
  <c r="D1230" i="1"/>
  <c r="C1230" i="1"/>
  <c r="H1230" i="1" s="1"/>
  <c r="D1229" i="1"/>
  <c r="C1229" i="1"/>
  <c r="H1229" i="1" s="1"/>
  <c r="D1228" i="1"/>
  <c r="C1228" i="1"/>
  <c r="D1226" i="1"/>
  <c r="C1226" i="1"/>
  <c r="D1225" i="1"/>
  <c r="C1225" i="1"/>
  <c r="G1224" i="1"/>
  <c r="D1224" i="1"/>
  <c r="C1224" i="1"/>
  <c r="H1224" i="1" s="1"/>
  <c r="D1223" i="1"/>
  <c r="G1223" i="1" s="1"/>
  <c r="C1223" i="1"/>
  <c r="D1222" i="1"/>
  <c r="D1221" i="1"/>
  <c r="C1221" i="1"/>
  <c r="H1221" i="1" s="1"/>
  <c r="D1220" i="1"/>
  <c r="C1220" i="1"/>
  <c r="G1220" i="1" s="1"/>
  <c r="G1219" i="1"/>
  <c r="D1219" i="1"/>
  <c r="C1219" i="1"/>
  <c r="H1219" i="1" s="1"/>
  <c r="D1218" i="1"/>
  <c r="C1218" i="1"/>
  <c r="H1218" i="1" s="1"/>
  <c r="D1217" i="1"/>
  <c r="C1217" i="1"/>
  <c r="D1216" i="1"/>
  <c r="D1214" i="1"/>
  <c r="D1213" i="1"/>
  <c r="C1213" i="1"/>
  <c r="G1212" i="1"/>
  <c r="D1212" i="1"/>
  <c r="C1212" i="1"/>
  <c r="H1212" i="1" s="1"/>
  <c r="D1211" i="1"/>
  <c r="G1211" i="1" s="1"/>
  <c r="C1211" i="1"/>
  <c r="D1210" i="1"/>
  <c r="C1210" i="1"/>
  <c r="D1209" i="1"/>
  <c r="C1209" i="1"/>
  <c r="D1208" i="1"/>
  <c r="C1208" i="1"/>
  <c r="D1207" i="1"/>
  <c r="C1207" i="1"/>
  <c r="G1207" i="1" s="1"/>
  <c r="D1206" i="1"/>
  <c r="C1206" i="1"/>
  <c r="D1205" i="1"/>
  <c r="C1205" i="1"/>
  <c r="G1204" i="1"/>
  <c r="D1204" i="1"/>
  <c r="C1204" i="1"/>
  <c r="H1204" i="1" s="1"/>
  <c r="D1203" i="1"/>
  <c r="G1203" i="1" s="1"/>
  <c r="C1203" i="1"/>
  <c r="D1202" i="1"/>
  <c r="C1202" i="1"/>
  <c r="D1201" i="1"/>
  <c r="C1201" i="1"/>
  <c r="D1200" i="1"/>
  <c r="C1200" i="1"/>
  <c r="D1199" i="1"/>
  <c r="C1199" i="1"/>
  <c r="G1199" i="1" s="1"/>
  <c r="D1198" i="1"/>
  <c r="C1198" i="1"/>
  <c r="D1197" i="1"/>
  <c r="C1197" i="1"/>
  <c r="G1196" i="1"/>
  <c r="D1196" i="1"/>
  <c r="C1196" i="1"/>
  <c r="H1196" i="1" s="1"/>
  <c r="D1195" i="1"/>
  <c r="C1195" i="1"/>
  <c r="D1194" i="1"/>
  <c r="C1194" i="1"/>
  <c r="D1193" i="1"/>
  <c r="C1193" i="1"/>
  <c r="D1192" i="1"/>
  <c r="C1192" i="1"/>
  <c r="D1191" i="1"/>
  <c r="G1191" i="1" s="1"/>
  <c r="C1191" i="1"/>
  <c r="D1190" i="1"/>
  <c r="C1190" i="1"/>
  <c r="D1189" i="1"/>
  <c r="C1189" i="1"/>
  <c r="G1188" i="1"/>
  <c r="D1188" i="1"/>
  <c r="C1188" i="1"/>
  <c r="H1188" i="1" s="1"/>
  <c r="D1187" i="1"/>
  <c r="C1187" i="1"/>
  <c r="D1186" i="1"/>
  <c r="C1186" i="1"/>
  <c r="D1185" i="1"/>
  <c r="C1185" i="1"/>
  <c r="D1184" i="1"/>
  <c r="C1184" i="1"/>
  <c r="D1183" i="1"/>
  <c r="G1183" i="1" s="1"/>
  <c r="C1183" i="1"/>
  <c r="D1182" i="1"/>
  <c r="C1182" i="1"/>
  <c r="D1181" i="1"/>
  <c r="C1181" i="1"/>
  <c r="G1180" i="1"/>
  <c r="D1180" i="1"/>
  <c r="C1180" i="1"/>
  <c r="H1180" i="1" s="1"/>
  <c r="D1179" i="1"/>
  <c r="C1179" i="1"/>
  <c r="D1178" i="1"/>
  <c r="C1178" i="1"/>
  <c r="D1177" i="1"/>
  <c r="C1177" i="1"/>
  <c r="D1176" i="1"/>
  <c r="C1176" i="1"/>
  <c r="D1175" i="1"/>
  <c r="G1175" i="1" s="1"/>
  <c r="C1175" i="1"/>
  <c r="D1174" i="1"/>
  <c r="C1174" i="1"/>
  <c r="D1173" i="1"/>
  <c r="C1173" i="1"/>
  <c r="G1172" i="1"/>
  <c r="D1172" i="1"/>
  <c r="C1172" i="1"/>
  <c r="H1172" i="1" s="1"/>
  <c r="D1171" i="1"/>
  <c r="C1171" i="1"/>
  <c r="D1170" i="1"/>
  <c r="C1170" i="1"/>
  <c r="D1169" i="1"/>
  <c r="C1169" i="1"/>
  <c r="D1168" i="1"/>
  <c r="C1168" i="1"/>
  <c r="D1167" i="1"/>
  <c r="D1166" i="1"/>
  <c r="C1166" i="1"/>
  <c r="D1165" i="1"/>
  <c r="C1165" i="1"/>
  <c r="D1164" i="1"/>
  <c r="C1164" i="1"/>
  <c r="D1163" i="1"/>
  <c r="G1163" i="1" s="1"/>
  <c r="C1163" i="1"/>
  <c r="D1162" i="1"/>
  <c r="C1162" i="1"/>
  <c r="D1161" i="1"/>
  <c r="C1161" i="1"/>
  <c r="D1160" i="1"/>
  <c r="G1160" i="1" s="1"/>
  <c r="C1160" i="1"/>
  <c r="D1159" i="1"/>
  <c r="C1159" i="1"/>
  <c r="D1158" i="1"/>
  <c r="C1158" i="1"/>
  <c r="D1157" i="1"/>
  <c r="C1157" i="1"/>
  <c r="D1156" i="1"/>
  <c r="C1156" i="1"/>
  <c r="G1155" i="1"/>
  <c r="D1155" i="1"/>
  <c r="C1155" i="1"/>
  <c r="H1155" i="1" s="1"/>
  <c r="D1154" i="1"/>
  <c r="D1151" i="1"/>
  <c r="C1151" i="1"/>
  <c r="H1151" i="1" s="1"/>
  <c r="D1150" i="1"/>
  <c r="C1150" i="1"/>
  <c r="D1149" i="1"/>
  <c r="C1149" i="1"/>
  <c r="D1148" i="1"/>
  <c r="C1148" i="1"/>
  <c r="D1147" i="1"/>
  <c r="C1147" i="1"/>
  <c r="H1147" i="1" s="1"/>
  <c r="D1146" i="1"/>
  <c r="G1146" i="1" s="1"/>
  <c r="C1146" i="1"/>
  <c r="G1145" i="1"/>
  <c r="D1145" i="1"/>
  <c r="C1145" i="1"/>
  <c r="H1145" i="1" s="1"/>
  <c r="D1144" i="1"/>
  <c r="C1144" i="1"/>
  <c r="H1144" i="1" s="1"/>
  <c r="D1143" i="1"/>
  <c r="C1143" i="1"/>
  <c r="H1143" i="1" s="1"/>
  <c r="D1142" i="1"/>
  <c r="C1142" i="1"/>
  <c r="D1141" i="1"/>
  <c r="C1141" i="1"/>
  <c r="D1140" i="1"/>
  <c r="C1140" i="1"/>
  <c r="H1140" i="1" s="1"/>
  <c r="D1139" i="1"/>
  <c r="C1139" i="1"/>
  <c r="H1139" i="1" s="1"/>
  <c r="D1138" i="1"/>
  <c r="G1138" i="1" s="1"/>
  <c r="C1138" i="1"/>
  <c r="G1137" i="1"/>
  <c r="D1137" i="1"/>
  <c r="C1137" i="1"/>
  <c r="H1137" i="1" s="1"/>
  <c r="D1136" i="1"/>
  <c r="C1136" i="1"/>
  <c r="D1135" i="1"/>
  <c r="C1135" i="1"/>
  <c r="H1135" i="1" s="1"/>
  <c r="D1134" i="1"/>
  <c r="C1134" i="1"/>
  <c r="D1133" i="1"/>
  <c r="C1133" i="1"/>
  <c r="D1132" i="1"/>
  <c r="C1132" i="1"/>
  <c r="H1132" i="1" s="1"/>
  <c r="D1131" i="1"/>
  <c r="C1131" i="1"/>
  <c r="H1131" i="1" s="1"/>
  <c r="D1130" i="1"/>
  <c r="G1130" i="1" s="1"/>
  <c r="C1130" i="1"/>
  <c r="G1129" i="1"/>
  <c r="D1129" i="1"/>
  <c r="C1129" i="1"/>
  <c r="H1129" i="1" s="1"/>
  <c r="D1128" i="1"/>
  <c r="C1128" i="1"/>
  <c r="H1128" i="1" s="1"/>
  <c r="D1127" i="1"/>
  <c r="C1127" i="1"/>
  <c r="D1126" i="1"/>
  <c r="C1126" i="1"/>
  <c r="D1125" i="1"/>
  <c r="C1125" i="1"/>
  <c r="D1123" i="1"/>
  <c r="C1123" i="1"/>
  <c r="G1122" i="1"/>
  <c r="D1122" i="1"/>
  <c r="C1122" i="1"/>
  <c r="H1122" i="1" s="1"/>
  <c r="D1121" i="1"/>
  <c r="C1121" i="1"/>
  <c r="D1120" i="1"/>
  <c r="C1120" i="1"/>
  <c r="D1119" i="1"/>
  <c r="C1119" i="1"/>
  <c r="D1118" i="1"/>
  <c r="C1118" i="1"/>
  <c r="D1117" i="1"/>
  <c r="C1117" i="1"/>
  <c r="D1116" i="1"/>
  <c r="C1116" i="1"/>
  <c r="H1116" i="1" s="1"/>
  <c r="D1115" i="1"/>
  <c r="C1115" i="1"/>
  <c r="H1115" i="1" s="1"/>
  <c r="D1114" i="1"/>
  <c r="C1114" i="1"/>
  <c r="D1113" i="1"/>
  <c r="G1113" i="1" s="1"/>
  <c r="C1113" i="1"/>
  <c r="D1112" i="1"/>
  <c r="D1111" i="1"/>
  <c r="C1111" i="1"/>
  <c r="H1111" i="1" s="1"/>
  <c r="D1110" i="1"/>
  <c r="C1110" i="1"/>
  <c r="D1109" i="1"/>
  <c r="G1109" i="1" s="1"/>
  <c r="C1109" i="1"/>
  <c r="D1108" i="1"/>
  <c r="C1108" i="1"/>
  <c r="D1107" i="1"/>
  <c r="C1107" i="1"/>
  <c r="D1106" i="1"/>
  <c r="C1106" i="1"/>
  <c r="H1106" i="1" s="1"/>
  <c r="D1105" i="1"/>
  <c r="C1105" i="1"/>
  <c r="D1104" i="1"/>
  <c r="C1104" i="1"/>
  <c r="H1104" i="1" s="1"/>
  <c r="D1103" i="1"/>
  <c r="C1103" i="1"/>
  <c r="H1103" i="1" s="1"/>
  <c r="D1102" i="1"/>
  <c r="G1102" i="1" s="1"/>
  <c r="C1102" i="1"/>
  <c r="D1101" i="1"/>
  <c r="G1101" i="1" s="1"/>
  <c r="C1101" i="1"/>
  <c r="D1100" i="1"/>
  <c r="C1100" i="1"/>
  <c r="D1099" i="1"/>
  <c r="C1099" i="1"/>
  <c r="G1098" i="1"/>
  <c r="D1098" i="1"/>
  <c r="C1098" i="1"/>
  <c r="H1098" i="1" s="1"/>
  <c r="D1097" i="1"/>
  <c r="C1097" i="1"/>
  <c r="D1096" i="1"/>
  <c r="C1096" i="1"/>
  <c r="H1096" i="1" s="1"/>
  <c r="D1095" i="1"/>
  <c r="C1095" i="1"/>
  <c r="H1095" i="1" s="1"/>
  <c r="D1094" i="1"/>
  <c r="C1094" i="1"/>
  <c r="D1093" i="1"/>
  <c r="G1093" i="1" s="1"/>
  <c r="C1093" i="1"/>
  <c r="D1092" i="1"/>
  <c r="C1092" i="1"/>
  <c r="D1091" i="1"/>
  <c r="C1091" i="1"/>
  <c r="G1090" i="1"/>
  <c r="D1090" i="1"/>
  <c r="C1090" i="1"/>
  <c r="H1090" i="1" s="1"/>
  <c r="D1089" i="1"/>
  <c r="C1089" i="1"/>
  <c r="D1088" i="1"/>
  <c r="C1088" i="1"/>
  <c r="H1088" i="1" s="1"/>
  <c r="D1087" i="1"/>
  <c r="C1087" i="1"/>
  <c r="H1087" i="1" s="1"/>
  <c r="D1086" i="1"/>
  <c r="G1086" i="1" s="1"/>
  <c r="C1086" i="1"/>
  <c r="D1085" i="1"/>
  <c r="G1085" i="1" s="1"/>
  <c r="C1085" i="1"/>
  <c r="D1084" i="1"/>
  <c r="G1084" i="1" s="1"/>
  <c r="C1084" i="1"/>
  <c r="H1083" i="1"/>
  <c r="D1083" i="1"/>
  <c r="G1083" i="1" s="1"/>
  <c r="C1083" i="1"/>
  <c r="H1082" i="1"/>
  <c r="D1082" i="1"/>
  <c r="G1082" i="1" s="1"/>
  <c r="C1082" i="1"/>
  <c r="D1081" i="1"/>
  <c r="G1081" i="1" s="1"/>
  <c r="C1081" i="1"/>
  <c r="D1080" i="1"/>
  <c r="G1080" i="1" s="1"/>
  <c r="C1080" i="1"/>
  <c r="H1079" i="1"/>
  <c r="D1079" i="1"/>
  <c r="G1079" i="1" s="1"/>
  <c r="C1079" i="1"/>
  <c r="H1078" i="1"/>
  <c r="D1078" i="1"/>
  <c r="G1078" i="1" s="1"/>
  <c r="C1078" i="1"/>
  <c r="D1077" i="1"/>
  <c r="G1077" i="1" s="1"/>
  <c r="C1077" i="1"/>
  <c r="D1076" i="1"/>
  <c r="G1076" i="1" s="1"/>
  <c r="C1076" i="1"/>
  <c r="H1075" i="1"/>
  <c r="D1075" i="1"/>
  <c r="G1075" i="1" s="1"/>
  <c r="C1075" i="1"/>
  <c r="H1074" i="1"/>
  <c r="D1074" i="1"/>
  <c r="G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H1058" i="1"/>
  <c r="G1058" i="1"/>
  <c r="D1058" i="1"/>
  <c r="C1058" i="1"/>
  <c r="H1057" i="1"/>
  <c r="G1057" i="1"/>
  <c r="D1057" i="1"/>
  <c r="C1057" i="1"/>
  <c r="D1056" i="1"/>
  <c r="H1055" i="1"/>
  <c r="D1055" i="1"/>
  <c r="C1055" i="1"/>
  <c r="G1055" i="1" s="1"/>
  <c r="H1054" i="1"/>
  <c r="D1054" i="1"/>
  <c r="C1054" i="1"/>
  <c r="G1054" i="1" s="1"/>
  <c r="H1053" i="1"/>
  <c r="D1053" i="1"/>
  <c r="C1053" i="1"/>
  <c r="G1053" i="1" s="1"/>
  <c r="H1052" i="1"/>
  <c r="D1052" i="1"/>
  <c r="C1052" i="1"/>
  <c r="G1052" i="1" s="1"/>
  <c r="H1051" i="1"/>
  <c r="D1051" i="1"/>
  <c r="C1051" i="1"/>
  <c r="G1051" i="1" s="1"/>
  <c r="D1050" i="1"/>
  <c r="C1050" i="1"/>
  <c r="D1049" i="1"/>
  <c r="C1049" i="1"/>
  <c r="H1049" i="1" s="1"/>
  <c r="D1048" i="1"/>
  <c r="G1045" i="1"/>
  <c r="D1045" i="1"/>
  <c r="H1045" i="1" s="1"/>
  <c r="C1045" i="1"/>
  <c r="G1044" i="1"/>
  <c r="D1044" i="1"/>
  <c r="H1044" i="1" s="1"/>
  <c r="C1044" i="1"/>
  <c r="G1043" i="1"/>
  <c r="D1043" i="1"/>
  <c r="H1043" i="1" s="1"/>
  <c r="C1043" i="1"/>
  <c r="G1042" i="1"/>
  <c r="D1042" i="1"/>
  <c r="H1042" i="1" s="1"/>
  <c r="C1042" i="1"/>
  <c r="G1041"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D1005" i="1"/>
  <c r="C1005" i="1"/>
  <c r="G1005" i="1" s="1"/>
  <c r="D1004" i="1"/>
  <c r="C1004" i="1"/>
  <c r="H1003" i="1"/>
  <c r="G1003" i="1"/>
  <c r="D1003" i="1"/>
  <c r="C1003" i="1"/>
  <c r="D1002" i="1"/>
  <c r="G1002" i="1" s="1"/>
  <c r="C1002" i="1"/>
  <c r="D1001" i="1"/>
  <c r="C1001" i="1"/>
  <c r="G1001" i="1" s="1"/>
  <c r="D1000" i="1"/>
  <c r="C1000" i="1"/>
  <c r="D999" i="1"/>
  <c r="C999" i="1"/>
  <c r="G999" i="1" s="1"/>
  <c r="D998" i="1"/>
  <c r="C998" i="1"/>
  <c r="D996" i="1"/>
  <c r="C996" i="1"/>
  <c r="G996" i="1" s="1"/>
  <c r="D995" i="1"/>
  <c r="C995" i="1"/>
  <c r="G995" i="1" s="1"/>
  <c r="D994" i="1"/>
  <c r="C994" i="1"/>
  <c r="G994" i="1" s="1"/>
  <c r="D993" i="1"/>
  <c r="C993" i="1"/>
  <c r="G993" i="1" s="1"/>
  <c r="D992" i="1"/>
  <c r="C992" i="1"/>
  <c r="G992" i="1" s="1"/>
  <c r="D991" i="1"/>
  <c r="C991" i="1"/>
  <c r="G991" i="1" s="1"/>
  <c r="D989" i="1"/>
  <c r="C989" i="1"/>
  <c r="G989" i="1" s="1"/>
  <c r="D988" i="1"/>
  <c r="C988" i="1"/>
  <c r="G988" i="1" s="1"/>
  <c r="D987" i="1"/>
  <c r="C987" i="1"/>
  <c r="G987" i="1" s="1"/>
  <c r="D986" i="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D644" i="1"/>
  <c r="G644" i="1" s="1"/>
  <c r="C644" i="1"/>
  <c r="D643" i="1"/>
  <c r="C643" i="1"/>
  <c r="D642" i="1"/>
  <c r="C642" i="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2" i="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C365" i="1"/>
  <c r="H365" i="1" s="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H290" i="1" s="1"/>
  <c r="C290" i="1"/>
  <c r="G290" i="1" s="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H207" i="1" s="1"/>
  <c r="D206" i="1"/>
  <c r="G206" i="1" s="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D189" i="1"/>
  <c r="H189" i="1" s="1"/>
  <c r="C189" i="1"/>
  <c r="H188" i="1"/>
  <c r="G188" i="1"/>
  <c r="D188" i="1"/>
  <c r="C188" i="1"/>
  <c r="H187" i="1"/>
  <c r="G187" i="1"/>
  <c r="D187" i="1"/>
  <c r="C187" i="1"/>
  <c r="D186" i="1"/>
  <c r="H186" i="1" s="1"/>
  <c r="C186" i="1"/>
  <c r="H185" i="1"/>
  <c r="G185" i="1"/>
  <c r="D185" i="1"/>
  <c r="C185" i="1"/>
  <c r="C184" i="1"/>
  <c r="H183" i="1"/>
  <c r="G183" i="1"/>
  <c r="D183" i="1"/>
  <c r="C183" i="1"/>
  <c r="D182" i="1"/>
  <c r="C182" i="1"/>
  <c r="H182" i="1" s="1"/>
  <c r="D181" i="1"/>
  <c r="C181" i="1"/>
  <c r="H181" i="1" s="1"/>
  <c r="H180" i="1"/>
  <c r="G180" i="1"/>
  <c r="D180" i="1"/>
  <c r="C180" i="1"/>
  <c r="H179" i="1"/>
  <c r="G179" i="1"/>
  <c r="D179" i="1"/>
  <c r="C179" i="1"/>
  <c r="H178" i="1"/>
  <c r="G178" i="1"/>
  <c r="D178" i="1"/>
  <c r="C178" i="1"/>
  <c r="D177" i="1"/>
  <c r="C177" i="1"/>
  <c r="H177" i="1" s="1"/>
  <c r="D176" i="1"/>
  <c r="C176" i="1"/>
  <c r="H176" i="1" s="1"/>
  <c r="D175" i="1"/>
  <c r="C175" i="1"/>
  <c r="H175" i="1" s="1"/>
  <c r="D174" i="1"/>
  <c r="C174" i="1"/>
  <c r="H174" i="1" s="1"/>
  <c r="H172" i="1"/>
  <c r="G172" i="1"/>
  <c r="D172" i="1"/>
  <c r="C172" i="1"/>
  <c r="H171" i="1"/>
  <c r="G171" i="1"/>
  <c r="D171" i="1"/>
  <c r="C171" i="1"/>
  <c r="H170" i="1"/>
  <c r="D170" i="1"/>
  <c r="C170" i="1"/>
  <c r="G170" i="1" s="1"/>
  <c r="H169" i="1"/>
  <c r="G169" i="1"/>
  <c r="D169" i="1"/>
  <c r="C169" i="1"/>
  <c r="D168" i="1"/>
  <c r="C168" i="1"/>
  <c r="H168" i="1" s="1"/>
  <c r="H167" i="1"/>
  <c r="G167" i="1"/>
  <c r="D167" i="1"/>
  <c r="C167" i="1"/>
  <c r="D166" i="1"/>
  <c r="H166" i="1" s="1"/>
  <c r="C166" i="1"/>
  <c r="D165" i="1"/>
  <c r="C165" i="1"/>
  <c r="G165" i="1" s="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D129" i="1"/>
  <c r="C129" i="1"/>
  <c r="H129"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C89" i="1"/>
  <c r="G89" i="1" s="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154" i="1" l="1"/>
  <c r="H1154" i="1" s="1"/>
  <c r="G998" i="1"/>
  <c r="G1355" i="1"/>
  <c r="H1329" i="1"/>
  <c r="H1355" i="1"/>
  <c r="I25" i="3"/>
  <c r="F35" i="6"/>
  <c r="H1359" i="1"/>
  <c r="G1359" i="1"/>
  <c r="E289" i="9"/>
  <c r="B289" i="9" s="1"/>
  <c r="G1000" i="1"/>
  <c r="H1148" i="1"/>
  <c r="E279" i="9"/>
  <c r="C1227" i="1"/>
  <c r="D245" i="5"/>
  <c r="F245" i="5" s="1"/>
  <c r="G1228" i="1"/>
  <c r="D1215" i="1"/>
  <c r="H1217" i="1"/>
  <c r="H1160" i="1"/>
  <c r="H1127" i="1"/>
  <c r="E287" i="9"/>
  <c r="B287" i="9" s="1"/>
  <c r="H986" i="1"/>
  <c r="H987" i="1"/>
  <c r="H988" i="1"/>
  <c r="H989" i="1"/>
  <c r="H991" i="1"/>
  <c r="H992" i="1"/>
  <c r="H993" i="1"/>
  <c r="H994" i="1"/>
  <c r="H995" i="1"/>
  <c r="H996" i="1"/>
  <c r="H999" i="1"/>
  <c r="H1000" i="1"/>
  <c r="H1001" i="1"/>
  <c r="H1005" i="1"/>
  <c r="G1050" i="1"/>
  <c r="H1133" i="1"/>
  <c r="G1133" i="1"/>
  <c r="H1192" i="1"/>
  <c r="G1192" i="1"/>
  <c r="H1260" i="1"/>
  <c r="G1260" i="1"/>
  <c r="H1283" i="1"/>
  <c r="G1283" i="1"/>
  <c r="H1002" i="1"/>
  <c r="H1006" i="1"/>
  <c r="H1118" i="1"/>
  <c r="G1118" i="1"/>
  <c r="H1141" i="1"/>
  <c r="G1141" i="1"/>
  <c r="H1168" i="1"/>
  <c r="G1168" i="1"/>
  <c r="H1200" i="1"/>
  <c r="G1200" i="1"/>
  <c r="H1236" i="1"/>
  <c r="G1236" i="1"/>
  <c r="H1291" i="1"/>
  <c r="G1291" i="1"/>
  <c r="G1049" i="1"/>
  <c r="H1077" i="1"/>
  <c r="H1081" i="1"/>
  <c r="H1085" i="1"/>
  <c r="H1149" i="1"/>
  <c r="G1149" i="1"/>
  <c r="H1164" i="1"/>
  <c r="G1164" i="1"/>
  <c r="H1176" i="1"/>
  <c r="G1176" i="1"/>
  <c r="H1208" i="1"/>
  <c r="G1208" i="1"/>
  <c r="H1244" i="1"/>
  <c r="G1244" i="1"/>
  <c r="H1267" i="1"/>
  <c r="G1267" i="1"/>
  <c r="H998" i="1"/>
  <c r="H1076" i="1"/>
  <c r="H1080" i="1"/>
  <c r="H1084" i="1"/>
  <c r="G1106" i="1"/>
  <c r="H1125" i="1"/>
  <c r="G1125" i="1"/>
  <c r="H1184" i="1"/>
  <c r="G1184" i="1"/>
  <c r="H1252" i="1"/>
  <c r="G1252" i="1"/>
  <c r="H1275" i="1"/>
  <c r="G1275" i="1"/>
  <c r="H1092" i="1"/>
  <c r="H1094" i="1"/>
  <c r="G1097" i="1"/>
  <c r="H1099" i="1"/>
  <c r="H1108" i="1"/>
  <c r="H1110" i="1"/>
  <c r="H1114" i="1"/>
  <c r="G1117" i="1"/>
  <c r="H1119" i="1"/>
  <c r="H1121" i="1"/>
  <c r="H1126" i="1"/>
  <c r="H1134" i="1"/>
  <c r="H1142" i="1"/>
  <c r="H1150" i="1"/>
  <c r="H1157" i="1"/>
  <c r="H1159" i="1"/>
  <c r="H1162" i="1"/>
  <c r="H1165" i="1"/>
  <c r="H1169" i="1"/>
  <c r="H1171" i="1"/>
  <c r="H1174" i="1"/>
  <c r="H1177" i="1"/>
  <c r="H1179" i="1"/>
  <c r="H1182" i="1"/>
  <c r="H1185" i="1"/>
  <c r="H1187" i="1"/>
  <c r="H1190" i="1"/>
  <c r="H1193" i="1"/>
  <c r="H1195" i="1"/>
  <c r="H1198" i="1"/>
  <c r="H1201" i="1"/>
  <c r="H1203" i="1"/>
  <c r="H1206" i="1"/>
  <c r="H1209" i="1"/>
  <c r="H1211" i="1"/>
  <c r="H1223" i="1"/>
  <c r="H1226" i="1"/>
  <c r="H1228" i="1"/>
  <c r="H1233" i="1"/>
  <c r="H1237" i="1"/>
  <c r="H1239" i="1"/>
  <c r="H1242" i="1"/>
  <c r="H1245" i="1"/>
  <c r="H1247" i="1"/>
  <c r="H1250" i="1"/>
  <c r="H1253" i="1"/>
  <c r="H1255" i="1"/>
  <c r="H1258" i="1"/>
  <c r="H1261" i="1"/>
  <c r="H1263" i="1"/>
  <c r="H1268" i="1"/>
  <c r="H1276" i="1"/>
  <c r="H1284" i="1"/>
  <c r="H1292" i="1"/>
  <c r="E280" i="9"/>
  <c r="B280" i="9" s="1"/>
  <c r="E288" i="9"/>
  <c r="B288" i="9" s="1"/>
  <c r="H1086" i="1"/>
  <c r="G1089" i="1"/>
  <c r="H1091" i="1"/>
  <c r="G1094" i="1"/>
  <c r="H1100" i="1"/>
  <c r="H1102" i="1"/>
  <c r="G1105" i="1"/>
  <c r="H1107" i="1"/>
  <c r="G1110" i="1"/>
  <c r="G1114" i="1"/>
  <c r="H1120" i="1"/>
  <c r="G1121" i="1"/>
  <c r="H1123" i="1"/>
  <c r="G1126" i="1"/>
  <c r="H1130" i="1"/>
  <c r="G1134" i="1"/>
  <c r="H1138" i="1"/>
  <c r="G1142" i="1"/>
  <c r="H1146" i="1"/>
  <c r="G1150" i="1"/>
  <c r="H1156" i="1"/>
  <c r="H1158" i="1"/>
  <c r="G1159" i="1"/>
  <c r="H1161" i="1"/>
  <c r="H1163" i="1"/>
  <c r="H1166" i="1"/>
  <c r="H1170" i="1"/>
  <c r="G1171" i="1"/>
  <c r="H1173" i="1"/>
  <c r="H1175" i="1"/>
  <c r="H1178" i="1"/>
  <c r="G1179" i="1"/>
  <c r="H1181" i="1"/>
  <c r="H1183" i="1"/>
  <c r="H1186" i="1"/>
  <c r="G1187" i="1"/>
  <c r="H1189" i="1"/>
  <c r="H1191" i="1"/>
  <c r="H1194" i="1"/>
  <c r="G1195" i="1"/>
  <c r="H1197" i="1"/>
  <c r="H1199" i="1"/>
  <c r="H1202" i="1"/>
  <c r="H1205" i="1"/>
  <c r="H1207" i="1"/>
  <c r="H1210" i="1"/>
  <c r="H1213" i="1"/>
  <c r="H1220" i="1"/>
  <c r="H1225" i="1"/>
  <c r="H1227" i="1"/>
  <c r="H1232" i="1"/>
  <c r="H1234" i="1"/>
  <c r="H1238" i="1"/>
  <c r="H1241" i="1"/>
  <c r="H1243" i="1"/>
  <c r="H1246" i="1"/>
  <c r="H1249" i="1"/>
  <c r="H1251" i="1"/>
  <c r="H1254" i="1"/>
  <c r="H1257" i="1"/>
  <c r="H1259" i="1"/>
  <c r="H1262" i="1"/>
  <c r="G1263" i="1"/>
  <c r="G1268" i="1"/>
  <c r="H1272" i="1"/>
  <c r="G1276" i="1"/>
  <c r="H1280" i="1"/>
  <c r="G1284" i="1"/>
  <c r="H1288" i="1"/>
  <c r="G1292" i="1"/>
  <c r="H1296" i="1"/>
  <c r="H1136" i="1"/>
  <c r="H1004" i="1"/>
  <c r="F19" i="5"/>
  <c r="H997" i="1"/>
  <c r="E12" i="5"/>
  <c r="D990" i="1" s="1"/>
  <c r="H1576" i="1"/>
  <c r="H1480" i="1"/>
  <c r="H1504" i="1"/>
  <c r="H1499" i="1"/>
  <c r="G1499" i="1"/>
  <c r="H1503" i="1"/>
  <c r="H1492" i="1"/>
  <c r="G1483" i="1"/>
  <c r="H1050" i="1"/>
  <c r="G1264" i="1"/>
  <c r="G1232" i="1"/>
  <c r="G1227" i="1"/>
  <c r="C1216" i="1"/>
  <c r="G1156" i="1"/>
  <c r="F69" i="5"/>
  <c r="C1047" i="1"/>
  <c r="C1048" i="1"/>
  <c r="F70" i="5"/>
  <c r="G1006" i="1"/>
  <c r="G997" i="1"/>
  <c r="G1004" i="1"/>
  <c r="H288" i="1"/>
  <c r="G289" i="1"/>
  <c r="F418" i="4"/>
  <c r="E644" i="4"/>
  <c r="D638" i="1" s="1"/>
  <c r="E26" i="9"/>
  <c r="B26" i="9" s="1"/>
  <c r="F216" i="9"/>
  <c r="B216" i="9" s="1"/>
  <c r="G412" i="1"/>
  <c r="D411" i="1"/>
  <c r="H405" i="1"/>
  <c r="E643" i="4"/>
  <c r="D637" i="1" s="1"/>
  <c r="H644" i="1"/>
  <c r="H643" i="1"/>
  <c r="H642" i="1"/>
  <c r="E363" i="4"/>
  <c r="D358" i="1" s="1"/>
  <c r="F210" i="4"/>
  <c r="G189" i="1"/>
  <c r="F188" i="4"/>
  <c r="G184" i="1"/>
  <c r="G186" i="1"/>
  <c r="F169" i="4"/>
  <c r="G166" i="1"/>
  <c r="G79" i="1"/>
  <c r="G81" i="1"/>
  <c r="G87" i="1"/>
  <c r="F91" i="4"/>
  <c r="E283" i="9"/>
  <c r="B283" i="9" s="1"/>
  <c r="G642" i="1"/>
  <c r="G643" i="1"/>
  <c r="G645" i="1"/>
  <c r="G405" i="1"/>
  <c r="G371" i="1"/>
  <c r="C364" i="1"/>
  <c r="H364" i="1" s="1"/>
  <c r="G364" i="1"/>
  <c r="G365" i="1"/>
  <c r="C411" i="1"/>
  <c r="E273" i="9"/>
  <c r="B273" i="9" s="1"/>
  <c r="D644" i="4"/>
  <c r="C413" i="1"/>
  <c r="C192" i="1"/>
  <c r="H184" i="1"/>
  <c r="G182" i="1"/>
  <c r="E44" i="9"/>
  <c r="B44" i="9" s="1"/>
  <c r="B220" i="9"/>
  <c r="G181" i="1"/>
  <c r="G177" i="1"/>
  <c r="G176" i="1"/>
  <c r="G175" i="1"/>
  <c r="H173" i="1"/>
  <c r="G173" i="1"/>
  <c r="G174" i="1"/>
  <c r="F177" i="4"/>
  <c r="H165" i="1"/>
  <c r="G168" i="1"/>
  <c r="G131" i="1"/>
  <c r="G129" i="1"/>
  <c r="G130" i="1"/>
  <c r="G1399" i="1"/>
  <c r="H1399" i="1"/>
  <c r="G1419" i="1"/>
  <c r="H1419" i="1"/>
  <c r="J1442" i="1"/>
  <c r="H1442" i="1"/>
  <c r="G1442" i="1"/>
  <c r="I1442" i="1" s="1"/>
  <c r="H1447" i="1"/>
  <c r="G1447" i="1"/>
  <c r="J1447" i="1"/>
  <c r="H1451" i="1"/>
  <c r="G1451" i="1"/>
  <c r="J1451" i="1"/>
  <c r="H1457" i="1"/>
  <c r="G1457" i="1"/>
  <c r="I1457" i="1" s="1"/>
  <c r="J1457" i="1"/>
  <c r="H1461" i="1"/>
  <c r="G1461" i="1"/>
  <c r="H1486" i="1"/>
  <c r="G1486" i="1"/>
  <c r="H1502" i="1"/>
  <c r="G1502" i="1"/>
  <c r="H1530" i="1"/>
  <c r="G1530" i="1"/>
  <c r="H1546" i="1"/>
  <c r="G1546" i="1"/>
  <c r="H1562" i="1"/>
  <c r="G1562" i="1"/>
  <c r="H1578" i="1"/>
  <c r="G1578" i="1"/>
  <c r="H29" i="3"/>
  <c r="C1436" i="1"/>
  <c r="G1387" i="1"/>
  <c r="H1387" i="1"/>
  <c r="G1403" i="1"/>
  <c r="H1403" i="1"/>
  <c r="G1423" i="1"/>
  <c r="H1423" i="1"/>
  <c r="G1427" i="1"/>
  <c r="H1427" i="1"/>
  <c r="G1443" i="1"/>
  <c r="I1443" i="1" s="1"/>
  <c r="J1443" i="1"/>
  <c r="H1443" i="1"/>
  <c r="G1088" i="1"/>
  <c r="G1092" i="1"/>
  <c r="G1096" i="1"/>
  <c r="G1100" i="1"/>
  <c r="G1104" i="1"/>
  <c r="G1108" i="1"/>
  <c r="G1116" i="1"/>
  <c r="G1120" i="1"/>
  <c r="G1128" i="1"/>
  <c r="G1132" i="1"/>
  <c r="G1136" i="1"/>
  <c r="G1140" i="1"/>
  <c r="G1144" i="1"/>
  <c r="G1148"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91" i="1"/>
  <c r="H1391" i="1"/>
  <c r="G1407" i="1"/>
  <c r="H1407" i="1"/>
  <c r="G1411" i="1"/>
  <c r="H1411" i="1"/>
  <c r="G1431" i="1"/>
  <c r="H1431" i="1"/>
  <c r="G1439" i="1"/>
  <c r="I1439" i="1" s="1"/>
  <c r="H1439" i="1"/>
  <c r="G1445" i="1"/>
  <c r="J1445" i="1"/>
  <c r="H1445" i="1"/>
  <c r="H1449" i="1"/>
  <c r="G1449" i="1"/>
  <c r="J1449" i="1"/>
  <c r="H1453" i="1"/>
  <c r="G1453" i="1"/>
  <c r="H1455" i="1"/>
  <c r="G1455" i="1"/>
  <c r="J1455" i="1"/>
  <c r="H1459" i="1"/>
  <c r="G1459" i="1"/>
  <c r="J1459" i="1"/>
  <c r="D1047" i="1"/>
  <c r="G1087" i="1"/>
  <c r="H1089" i="1"/>
  <c r="G1091" i="1"/>
  <c r="H1093" i="1"/>
  <c r="G1095" i="1"/>
  <c r="H1097" i="1"/>
  <c r="G1099" i="1"/>
  <c r="H1101" i="1"/>
  <c r="G1103" i="1"/>
  <c r="H1105" i="1"/>
  <c r="G1107" i="1"/>
  <c r="H1109" i="1"/>
  <c r="G1111" i="1"/>
  <c r="H1113" i="1"/>
  <c r="G1115" i="1"/>
  <c r="H1117" i="1"/>
  <c r="G1119" i="1"/>
  <c r="G1123" i="1"/>
  <c r="G1127" i="1"/>
  <c r="G1131" i="1"/>
  <c r="G1135" i="1"/>
  <c r="G1139" i="1"/>
  <c r="G1143" i="1"/>
  <c r="G1147" i="1"/>
  <c r="G1151"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373" i="1"/>
  <c r="G1377" i="1"/>
  <c r="G1381" i="1"/>
  <c r="G1395" i="1"/>
  <c r="H1395" i="1"/>
  <c r="G1415" i="1"/>
  <c r="H1415" i="1"/>
  <c r="G1386" i="1"/>
  <c r="G1390" i="1"/>
  <c r="G1394" i="1"/>
  <c r="G1398" i="1"/>
  <c r="G1402" i="1"/>
  <c r="G1406" i="1"/>
  <c r="G1410" i="1"/>
  <c r="G1414" i="1"/>
  <c r="G1418" i="1"/>
  <c r="G1422" i="1"/>
  <c r="G1426" i="1"/>
  <c r="G1430" i="1"/>
  <c r="G1434" i="1"/>
  <c r="G1438" i="1"/>
  <c r="J1440" i="1"/>
  <c r="H1482" i="1"/>
  <c r="G1482" i="1"/>
  <c r="H1498" i="1"/>
  <c r="G1498" i="1"/>
  <c r="H1514" i="1"/>
  <c r="G1514" i="1"/>
  <c r="H1526" i="1"/>
  <c r="G1526" i="1"/>
  <c r="H1542" i="1"/>
  <c r="G1542" i="1"/>
  <c r="H1558" i="1"/>
  <c r="G1558" i="1"/>
  <c r="H1574" i="1"/>
  <c r="G1574" i="1"/>
  <c r="F152" i="4"/>
  <c r="J1441" i="1"/>
  <c r="H1454" i="1"/>
  <c r="G1454" i="1"/>
  <c r="H1462" i="1"/>
  <c r="G1462" i="1"/>
  <c r="H1464" i="1"/>
  <c r="G1464" i="1"/>
  <c r="H1466" i="1"/>
  <c r="G1466" i="1"/>
  <c r="H1468" i="1"/>
  <c r="G1468" i="1"/>
  <c r="H1472" i="1"/>
  <c r="G1472" i="1"/>
  <c r="H1474" i="1"/>
  <c r="G1474" i="1"/>
  <c r="H1477" i="1"/>
  <c r="G1477" i="1"/>
  <c r="H1479" i="1"/>
  <c r="G1479" i="1"/>
  <c r="H1494" i="1"/>
  <c r="G1494" i="1"/>
  <c r="H1510" i="1"/>
  <c r="G1510" i="1"/>
  <c r="H1522" i="1"/>
  <c r="G1522" i="1"/>
  <c r="H1538" i="1"/>
  <c r="G1538" i="1"/>
  <c r="H1554" i="1"/>
  <c r="G1554" i="1"/>
  <c r="H1570" i="1"/>
  <c r="G1570"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H1438" i="1"/>
  <c r="J1444" i="1"/>
  <c r="H1490" i="1"/>
  <c r="G1490" i="1"/>
  <c r="H1506" i="1"/>
  <c r="G1506" i="1"/>
  <c r="H1518" i="1"/>
  <c r="G1518" i="1"/>
  <c r="H1534" i="1"/>
  <c r="G1534" i="1"/>
  <c r="H1550" i="1"/>
  <c r="G1550" i="1"/>
  <c r="H1566" i="1"/>
  <c r="G1566" i="1"/>
  <c r="F299" i="4"/>
  <c r="D298" i="4"/>
  <c r="D311" i="4"/>
  <c r="F397" i="4"/>
  <c r="D396" i="4"/>
  <c r="G185" i="9"/>
  <c r="E185" i="9" s="1"/>
  <c r="B185" i="9" s="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8" i="4"/>
  <c r="D7" i="4"/>
  <c r="E152" i="4"/>
  <c r="F164" i="4"/>
  <c r="D163" i="4"/>
  <c r="E196" i="4"/>
  <c r="D192" i="1" s="1"/>
  <c r="D224" i="4"/>
  <c r="E528" i="4"/>
  <c r="E5" i="7"/>
  <c r="G297" i="9" s="1"/>
  <c r="E297" i="9" s="1"/>
  <c r="E7" i="4"/>
  <c r="D50" i="4"/>
  <c r="D82" i="4"/>
  <c r="F140" i="4"/>
  <c r="D139" i="4"/>
  <c r="E163" i="4"/>
  <c r="D159" i="1" s="1"/>
  <c r="D215" i="4"/>
  <c r="F268" i="4"/>
  <c r="D263" i="4"/>
  <c r="E298" i="4"/>
  <c r="F345" i="4"/>
  <c r="D344" i="4"/>
  <c r="F351" i="4"/>
  <c r="D363" i="4"/>
  <c r="D350" i="4" s="1"/>
  <c r="E420" i="4"/>
  <c r="E141" i="6"/>
  <c r="D459" i="4"/>
  <c r="D593" i="4"/>
  <c r="D643" i="4"/>
  <c r="E292" i="9"/>
  <c r="B292" i="9" s="1"/>
  <c r="G161" i="9"/>
  <c r="E161" i="9" s="1"/>
  <c r="B161" i="9" s="1"/>
  <c r="G181" i="9"/>
  <c r="E181" i="9" s="1"/>
  <c r="B181" i="9" s="1"/>
  <c r="D12" i="5"/>
  <c r="D78" i="5"/>
  <c r="D134" i="5"/>
  <c r="D114" i="6"/>
  <c r="D421" i="4"/>
  <c r="D515" i="4"/>
  <c r="D567" i="4"/>
  <c r="F603" i="4"/>
  <c r="D625" i="4"/>
  <c r="D87" i="5"/>
  <c r="F149" i="5"/>
  <c r="D176" i="5"/>
  <c r="D190" i="5"/>
  <c r="F206" i="5"/>
  <c r="D238" i="5"/>
  <c r="D258" i="5"/>
  <c r="D5" i="6"/>
  <c r="D89" i="6"/>
  <c r="M212" i="9"/>
  <c r="G277" i="9"/>
  <c r="E277" i="9" s="1"/>
  <c r="B277" i="9" s="1"/>
  <c r="L212" i="9"/>
  <c r="F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207" i="9"/>
  <c r="E207" i="9" s="1"/>
  <c r="B207" i="9" s="1"/>
  <c r="G199" i="9"/>
  <c r="E199" i="9" s="1"/>
  <c r="B199" i="9" s="1"/>
  <c r="L191" i="9"/>
  <c r="F191" i="9" s="1"/>
  <c r="G162" i="9"/>
  <c r="E162" i="9" s="1"/>
  <c r="B162" i="9" s="1"/>
  <c r="G190" i="9"/>
  <c r="E190" i="9" s="1"/>
  <c r="B190" i="9" s="1"/>
  <c r="G186" i="9"/>
  <c r="E186" i="9" s="1"/>
  <c r="B186" i="9" s="1"/>
  <c r="G182" i="9"/>
  <c r="E182" i="9" s="1"/>
  <c r="B182" i="9" s="1"/>
  <c r="G178" i="9"/>
  <c r="E178" i="9" s="1"/>
  <c r="B178" i="9" s="1"/>
  <c r="H164" i="9"/>
  <c r="G163" i="9"/>
  <c r="E163" i="9" s="1"/>
  <c r="B163" i="9" s="1"/>
  <c r="G211" i="9"/>
  <c r="E211" i="9" s="1"/>
  <c r="B211" i="9" s="1"/>
  <c r="G203" i="9"/>
  <c r="E203" i="9" s="1"/>
  <c r="B203" i="9" s="1"/>
  <c r="G195" i="9"/>
  <c r="E195" i="9" s="1"/>
  <c r="B195" i="9" s="1"/>
  <c r="G164" i="9"/>
  <c r="G160" i="9"/>
  <c r="E160" i="9" s="1"/>
  <c r="B160" i="9" s="1"/>
  <c r="I10" i="9"/>
  <c r="B30" i="9"/>
  <c r="B38" i="9"/>
  <c r="B46" i="9"/>
  <c r="B54" i="9"/>
  <c r="B62" i="9"/>
  <c r="B70" i="9"/>
  <c r="B78" i="9"/>
  <c r="B86" i="9"/>
  <c r="B94" i="9"/>
  <c r="B102" i="9"/>
  <c r="B110" i="9"/>
  <c r="B118" i="9"/>
  <c r="B126" i="9"/>
  <c r="B134" i="9"/>
  <c r="G165" i="9"/>
  <c r="E165" i="9" s="1"/>
  <c r="B165" i="9" s="1"/>
  <c r="G189" i="9"/>
  <c r="E189" i="9" s="1"/>
  <c r="B189" i="9" s="1"/>
  <c r="F417" i="4"/>
  <c r="E87" i="5"/>
  <c r="D1065" i="1" s="1"/>
  <c r="F88" i="5"/>
  <c r="D146" i="5"/>
  <c r="E176" i="5"/>
  <c r="F177" i="5"/>
  <c r="D42" i="8"/>
  <c r="G177" i="9"/>
  <c r="E177" i="9" s="1"/>
  <c r="B177" i="9" s="1"/>
  <c r="E144" i="9"/>
  <c r="B144" i="9" s="1"/>
  <c r="E148" i="9"/>
  <c r="B148" i="9" s="1"/>
  <c r="E152" i="9"/>
  <c r="B152" i="9" s="1"/>
  <c r="E156" i="9"/>
  <c r="B156" i="9" s="1"/>
  <c r="B225" i="9"/>
  <c r="E140" i="9"/>
  <c r="B140" i="9" s="1"/>
  <c r="B233" i="9"/>
  <c r="B241" i="9"/>
  <c r="B249" i="9"/>
  <c r="B257" i="9"/>
  <c r="B265" i="9"/>
  <c r="B279" i="9"/>
  <c r="B212" i="9"/>
  <c r="B224" i="9"/>
  <c r="B232" i="9"/>
  <c r="B240" i="9"/>
  <c r="B248" i="9"/>
  <c r="B256" i="9"/>
  <c r="B264" i="9"/>
  <c r="F214" i="9"/>
  <c r="B214" i="9" s="1"/>
  <c r="F222" i="9"/>
  <c r="B222" i="9" s="1"/>
  <c r="F230" i="9"/>
  <c r="B230" i="9" s="1"/>
  <c r="F238" i="9"/>
  <c r="B238" i="9" s="1"/>
  <c r="F246" i="9"/>
  <c r="B246" i="9" s="1"/>
  <c r="F254" i="9"/>
  <c r="B254" i="9" s="1"/>
  <c r="F262" i="9"/>
  <c r="B262" i="9" s="1"/>
  <c r="F270" i="9"/>
  <c r="B270" i="9" s="1"/>
  <c r="E284" i="9"/>
  <c r="B284" i="9" s="1"/>
  <c r="E7" i="5" l="1"/>
  <c r="I20" i="3" s="1"/>
  <c r="C1222" i="1"/>
  <c r="H1216" i="1"/>
  <c r="G1216" i="1"/>
  <c r="G1048" i="1"/>
  <c r="H1048" i="1"/>
  <c r="E164" i="9"/>
  <c r="B164" i="9" s="1"/>
  <c r="E350" i="4"/>
  <c r="F196" i="4"/>
  <c r="F644" i="4"/>
  <c r="C638" i="1"/>
  <c r="G411" i="1"/>
  <c r="H411" i="1"/>
  <c r="H413" i="1"/>
  <c r="G413" i="1"/>
  <c r="B297" i="9"/>
  <c r="E296" i="9"/>
  <c r="I10" i="3" s="1"/>
  <c r="F176" i="5"/>
  <c r="H22" i="3"/>
  <c r="C1153" i="1"/>
  <c r="F263" i="4"/>
  <c r="C259" i="1"/>
  <c r="F224" i="4"/>
  <c r="C220" i="1"/>
  <c r="F298" i="4"/>
  <c r="D407" i="4"/>
  <c r="C293" i="1"/>
  <c r="F146" i="5"/>
  <c r="C1124" i="1"/>
  <c r="K1432" i="9"/>
  <c r="G295" i="9"/>
  <c r="E295" i="9" s="1"/>
  <c r="B295" i="9" s="1"/>
  <c r="I34" i="3"/>
  <c r="C1517" i="1"/>
  <c r="F89" i="6"/>
  <c r="C1383" i="1"/>
  <c r="F87" i="5"/>
  <c r="C1065" i="1"/>
  <c r="F515" i="4"/>
  <c r="C509" i="1"/>
  <c r="F78" i="5"/>
  <c r="C1056" i="1"/>
  <c r="F593" i="4"/>
  <c r="C587" i="1"/>
  <c r="F363" i="4"/>
  <c r="C358" i="1"/>
  <c r="F215" i="4"/>
  <c r="C211" i="1"/>
  <c r="F82" i="4"/>
  <c r="C78" i="1"/>
  <c r="F163" i="4"/>
  <c r="C159" i="1"/>
  <c r="D151" i="4"/>
  <c r="I1459" i="1"/>
  <c r="I1449" i="1"/>
  <c r="I1451" i="1"/>
  <c r="E175" i="5"/>
  <c r="D1152" i="1" s="1"/>
  <c r="I22" i="3"/>
  <c r="D1153" i="1"/>
  <c r="I28" i="3"/>
  <c r="D1435" i="1"/>
  <c r="E6" i="4"/>
  <c r="D3" i="1"/>
  <c r="G299" i="9"/>
  <c r="E299" i="9" s="1"/>
  <c r="D141" i="6"/>
  <c r="F5" i="6"/>
  <c r="H24" i="3"/>
  <c r="C1299" i="1"/>
  <c r="G291" i="9"/>
  <c r="E291" i="9" s="1"/>
  <c r="B291" i="9" s="1"/>
  <c r="F190" i="5"/>
  <c r="C1167" i="1"/>
  <c r="F625" i="4"/>
  <c r="C619" i="1"/>
  <c r="D420" i="4"/>
  <c r="F421" i="4"/>
  <c r="C415" i="1"/>
  <c r="G294" i="9"/>
  <c r="E294" i="9" s="1"/>
  <c r="D68" i="5"/>
  <c r="F459" i="4"/>
  <c r="C453" i="1"/>
  <c r="D408" i="4"/>
  <c r="F350" i="4"/>
  <c r="C345" i="1"/>
  <c r="E407" i="4"/>
  <c r="D402" i="1" s="1"/>
  <c r="D293" i="1"/>
  <c r="F50" i="4"/>
  <c r="C46" i="1"/>
  <c r="E636" i="4"/>
  <c r="D630" i="1" s="1"/>
  <c r="D522" i="1"/>
  <c r="C306" i="1"/>
  <c r="F311" i="4"/>
  <c r="I1477" i="1"/>
  <c r="I1472" i="1"/>
  <c r="I1466" i="1"/>
  <c r="I1462" i="1"/>
  <c r="E68" i="5"/>
  <c r="F114" i="6"/>
  <c r="H27" i="3"/>
  <c r="C1408" i="1"/>
  <c r="H1047" i="1"/>
  <c r="G1047" i="1"/>
  <c r="H1436" i="1"/>
  <c r="F258" i="5"/>
  <c r="C1235" i="1"/>
  <c r="F12" i="5"/>
  <c r="D7" i="5"/>
  <c r="C990" i="1"/>
  <c r="F139" i="4"/>
  <c r="C135" i="1"/>
  <c r="E151" i="4"/>
  <c r="D148" i="1"/>
  <c r="G20" i="9"/>
  <c r="B191" i="9"/>
  <c r="D237" i="5"/>
  <c r="D175" i="5" s="1"/>
  <c r="F238" i="5"/>
  <c r="C1215" i="1"/>
  <c r="D528" i="4"/>
  <c r="F567" i="4"/>
  <c r="C561" i="1"/>
  <c r="F134" i="5"/>
  <c r="C1112" i="1"/>
  <c r="F643" i="4"/>
  <c r="C637" i="1"/>
  <c r="E635" i="4"/>
  <c r="D629" i="1" s="1"/>
  <c r="D414" i="1"/>
  <c r="F344" i="4"/>
  <c r="C339" i="1"/>
  <c r="I29" i="3"/>
  <c r="D1436" i="1"/>
  <c r="G1436" i="1" s="1"/>
  <c r="H192" i="1"/>
  <c r="G192" i="1"/>
  <c r="D6" i="4"/>
  <c r="F7" i="4"/>
  <c r="C3" i="1"/>
  <c r="F396" i="4"/>
  <c r="C391" i="1"/>
  <c r="I1479" i="1"/>
  <c r="I1474" i="1"/>
  <c r="I1468" i="1"/>
  <c r="I1464" i="1"/>
  <c r="H20" i="9"/>
  <c r="I1455" i="1"/>
  <c r="I1447" i="1"/>
  <c r="E6" i="5" l="1"/>
  <c r="D985" i="1"/>
  <c r="H1222" i="1"/>
  <c r="G1222" i="1"/>
  <c r="D345" i="1"/>
  <c r="H345" i="1" s="1"/>
  <c r="E408" i="4"/>
  <c r="D403" i="1" s="1"/>
  <c r="H638" i="1"/>
  <c r="G638" i="1"/>
  <c r="F175" i="5"/>
  <c r="C1152" i="1"/>
  <c r="H3" i="1"/>
  <c r="G3" i="1"/>
  <c r="I17" i="3"/>
  <c r="E289" i="4"/>
  <c r="E290" i="4" s="1"/>
  <c r="D286" i="1" s="1"/>
  <c r="D147" i="1"/>
  <c r="F7" i="5"/>
  <c r="D6" i="5"/>
  <c r="H20" i="3"/>
  <c r="C985" i="1"/>
  <c r="G1408" i="1"/>
  <c r="H1408" i="1"/>
  <c r="H46" i="1"/>
  <c r="G46" i="1"/>
  <c r="H1112" i="1"/>
  <c r="G1112" i="1"/>
  <c r="D636" i="4"/>
  <c r="F528" i="4"/>
  <c r="C522" i="1"/>
  <c r="H135" i="1"/>
  <c r="G135" i="1"/>
  <c r="H306" i="1"/>
  <c r="G306" i="1"/>
  <c r="F68" i="5"/>
  <c r="H21" i="3"/>
  <c r="C1046" i="1"/>
  <c r="F420" i="4"/>
  <c r="D635" i="4"/>
  <c r="C414" i="1"/>
  <c r="H78" i="1"/>
  <c r="G78" i="1"/>
  <c r="H358" i="1"/>
  <c r="G358" i="1"/>
  <c r="H1056" i="1"/>
  <c r="G1056" i="1"/>
  <c r="H1065" i="1"/>
  <c r="G1065" i="1"/>
  <c r="H1517" i="1"/>
  <c r="G1517" i="1"/>
  <c r="H11" i="3"/>
  <c r="H1124" i="1"/>
  <c r="G1124" i="1"/>
  <c r="H391" i="1"/>
  <c r="G391" i="1"/>
  <c r="D412" i="4"/>
  <c r="H16" i="3"/>
  <c r="F6" i="4"/>
  <c r="C2" i="1"/>
  <c r="H1215" i="1"/>
  <c r="G1215" i="1"/>
  <c r="E20" i="9"/>
  <c r="H1235" i="1"/>
  <c r="G1235" i="1"/>
  <c r="C403" i="1"/>
  <c r="E293" i="9"/>
  <c r="B294" i="9"/>
  <c r="H619" i="1"/>
  <c r="G619" i="1"/>
  <c r="F141" i="6"/>
  <c r="H28" i="3"/>
  <c r="C1435" i="1"/>
  <c r="E412" i="4"/>
  <c r="I16" i="3"/>
  <c r="D2" i="1"/>
  <c r="H220" i="1"/>
  <c r="G220" i="1"/>
  <c r="H1153" i="1"/>
  <c r="G1153" i="1"/>
  <c r="H339" i="1"/>
  <c r="G339" i="1"/>
  <c r="H637" i="1"/>
  <c r="G637" i="1"/>
  <c r="H561" i="1"/>
  <c r="G561" i="1"/>
  <c r="H148" i="1"/>
  <c r="G148" i="1"/>
  <c r="H990" i="1"/>
  <c r="G990" i="1"/>
  <c r="I21" i="3"/>
  <c r="D1046" i="1"/>
  <c r="H453" i="1"/>
  <c r="G453" i="1"/>
  <c r="H415" i="1"/>
  <c r="G415" i="1"/>
  <c r="H9" i="3"/>
  <c r="H1299" i="1"/>
  <c r="G1299" i="1"/>
  <c r="E298" i="9"/>
  <c r="B299" i="9"/>
  <c r="D289" i="4"/>
  <c r="F151" i="4"/>
  <c r="H17" i="3"/>
  <c r="C147" i="1"/>
  <c r="H211" i="1"/>
  <c r="G211" i="1"/>
  <c r="H587" i="1"/>
  <c r="G587" i="1"/>
  <c r="H509" i="1"/>
  <c r="G509" i="1"/>
  <c r="G1383" i="1"/>
  <c r="H1383" i="1"/>
  <c r="H293" i="1"/>
  <c r="G293" i="1"/>
  <c r="F237" i="5"/>
  <c r="H23" i="3"/>
  <c r="C1214" i="1"/>
  <c r="G345" i="1"/>
  <c r="H1167" i="1"/>
  <c r="G1167" i="1"/>
  <c r="H159" i="1"/>
  <c r="G159" i="1"/>
  <c r="H276" i="9"/>
  <c r="D984" i="1"/>
  <c r="F407" i="4"/>
  <c r="C402" i="1"/>
  <c r="H259" i="1"/>
  <c r="G259" i="1"/>
  <c r="F408" i="4" l="1"/>
  <c r="H402" i="1"/>
  <c r="G402" i="1"/>
  <c r="G1435" i="1"/>
  <c r="H1435" i="1"/>
  <c r="H522" i="1"/>
  <c r="G522" i="1"/>
  <c r="D639" i="4"/>
  <c r="F412" i="4"/>
  <c r="C407" i="1"/>
  <c r="H1046" i="1"/>
  <c r="G1046" i="1"/>
  <c r="H985" i="1"/>
  <c r="G985" i="1"/>
  <c r="H147" i="1"/>
  <c r="G147" i="1"/>
  <c r="H1214" i="1"/>
  <c r="G1214" i="1"/>
  <c r="D291" i="4"/>
  <c r="F289" i="4"/>
  <c r="D413" i="4"/>
  <c r="D414" i="4" s="1"/>
  <c r="C285" i="1"/>
  <c r="H2" i="1"/>
  <c r="G2" i="1"/>
  <c r="D290" i="4"/>
  <c r="H414" i="1"/>
  <c r="G414" i="1"/>
  <c r="F636" i="4"/>
  <c r="C630" i="1"/>
  <c r="E291" i="4"/>
  <c r="D287" i="1" s="1"/>
  <c r="E413" i="4"/>
  <c r="E414" i="4" s="1"/>
  <c r="D409" i="1" s="1"/>
  <c r="D285" i="1"/>
  <c r="H1152" i="1"/>
  <c r="G1152" i="1"/>
  <c r="K3" i="9"/>
  <c r="I9" i="3"/>
  <c r="E639" i="4"/>
  <c r="D407" i="1"/>
  <c r="H403" i="1"/>
  <c r="G403" i="1"/>
  <c r="B20" i="9"/>
  <c r="E19" i="9"/>
  <c r="N3" i="9"/>
  <c r="I11" i="3"/>
  <c r="F635" i="4"/>
  <c r="C629" i="1"/>
  <c r="G282" i="9"/>
  <c r="E282" i="9" s="1"/>
  <c r="B282" i="9" s="1"/>
  <c r="G276" i="9"/>
  <c r="E276" i="9" s="1"/>
  <c r="F6" i="5"/>
  <c r="C984" i="1"/>
  <c r="H8" i="3" l="1"/>
  <c r="H984" i="1"/>
  <c r="G984" i="1"/>
  <c r="H629" i="1"/>
  <c r="G629" i="1"/>
  <c r="E640" i="4"/>
  <c r="E415" i="4"/>
  <c r="D410" i="1" s="1"/>
  <c r="D408" i="1"/>
  <c r="F414" i="4"/>
  <c r="C409" i="1"/>
  <c r="F291" i="4"/>
  <c r="C287" i="1"/>
  <c r="D641" i="4"/>
  <c r="F639" i="4"/>
  <c r="C633" i="1"/>
  <c r="E275" i="9"/>
  <c r="B276" i="9"/>
  <c r="E641" i="4"/>
  <c r="D633" i="1"/>
  <c r="H630" i="1"/>
  <c r="G630" i="1"/>
  <c r="F290" i="4"/>
  <c r="C286" i="1"/>
  <c r="H285" i="1"/>
  <c r="G285" i="1"/>
  <c r="H407" i="1"/>
  <c r="G407" i="1"/>
  <c r="D640" i="4"/>
  <c r="D415" i="4"/>
  <c r="F413" i="4"/>
  <c r="C408" i="1"/>
  <c r="F641" i="4" l="1"/>
  <c r="C635" i="1"/>
  <c r="H287" i="1"/>
  <c r="G287" i="1"/>
  <c r="F415" i="4"/>
  <c r="C410" i="1"/>
  <c r="D642" i="4"/>
  <c r="F640" i="4"/>
  <c r="C634" i="1"/>
  <c r="H408" i="1"/>
  <c r="G408" i="1"/>
  <c r="H286" i="1"/>
  <c r="G286" i="1"/>
  <c r="H633" i="1"/>
  <c r="G633" i="1"/>
  <c r="D635" i="1"/>
  <c r="H409" i="1"/>
  <c r="G409" i="1"/>
  <c r="E642" i="4"/>
  <c r="D634" i="1"/>
  <c r="M3" i="9"/>
  <c r="I8" i="3"/>
  <c r="F642" i="4" l="1"/>
  <c r="D646" i="4"/>
  <c r="C636" i="1"/>
  <c r="H410" i="1"/>
  <c r="G410" i="1"/>
  <c r="H635" i="1"/>
  <c r="G635" i="1"/>
  <c r="E646" i="4"/>
  <c r="D636" i="1"/>
  <c r="E645" i="4"/>
  <c r="H634" i="1"/>
  <c r="G634" i="1"/>
  <c r="D645" i="4"/>
  <c r="I19" i="3" l="1"/>
  <c r="D640" i="1"/>
  <c r="H636" i="1"/>
  <c r="G636" i="1"/>
  <c r="I18" i="3"/>
  <c r="D639" i="1"/>
  <c r="F646" i="4"/>
  <c r="H19" i="3"/>
  <c r="C640" i="1"/>
  <c r="F645" i="4"/>
  <c r="H18" i="3"/>
  <c r="C639" i="1"/>
  <c r="H7" i="3" l="1"/>
  <c r="J3" i="9" s="1"/>
  <c r="H639" i="1"/>
  <c r="G639" i="1"/>
  <c r="H640" i="1"/>
  <c r="G640" i="1"/>
  <c r="I7" i="3" l="1"/>
  <c r="M272" i="9"/>
  <c r="L272" i="9"/>
  <c r="G18" i="9"/>
  <c r="H18" i="9"/>
  <c r="I8" i="9"/>
  <c r="J13" i="9"/>
  <c r="M16" i="9"/>
  <c r="J8" i="9"/>
  <c r="G15" i="9"/>
  <c r="K10" i="9"/>
  <c r="L16" i="9"/>
  <c r="H16" i="9"/>
  <c r="J9" i="9"/>
  <c r="I11" i="9"/>
  <c r="I17" i="9"/>
  <c r="K6" i="9"/>
  <c r="J11" i="9"/>
  <c r="I5" i="9"/>
  <c r="K11" i="9"/>
  <c r="K13" i="9"/>
  <c r="J5" i="9"/>
  <c r="I7" i="9"/>
  <c r="I12" i="9"/>
  <c r="G17" i="9"/>
  <c r="L15" i="9"/>
  <c r="J17" i="9"/>
  <c r="J7" i="9"/>
  <c r="J12" i="9"/>
  <c r="H17" i="9"/>
  <c r="K7" i="9"/>
  <c r="K12" i="9"/>
  <c r="I6" i="9"/>
  <c r="H15" i="9"/>
  <c r="K9" i="9"/>
  <c r="I13" i="9"/>
  <c r="K8" i="9"/>
  <c r="G16" i="9"/>
  <c r="K5" i="9"/>
  <c r="J10" i="9"/>
  <c r="M15" i="9"/>
  <c r="I9" i="9"/>
  <c r="J6" i="9"/>
  <c r="F16" i="9" l="1"/>
  <c r="E10" i="9"/>
  <c r="B10" i="9" s="1"/>
  <c r="E13" i="9"/>
  <c r="B13" i="9" s="1"/>
  <c r="E16" i="9"/>
  <c r="F15" i="9"/>
  <c r="F14" i="9" s="1"/>
  <c r="F272" i="9"/>
  <c r="B272" i="9" s="1"/>
  <c r="E6" i="9"/>
  <c r="B6" i="9" s="1"/>
  <c r="E17" i="9"/>
  <c r="B17" i="9" s="1"/>
  <c r="E9" i="9"/>
  <c r="B9" i="9" s="1"/>
  <c r="E12" i="9"/>
  <c r="B12" i="9" s="1"/>
  <c r="E18" i="9"/>
  <c r="B18" i="9" s="1"/>
  <c r="E7" i="9"/>
  <c r="B7" i="9" s="1"/>
  <c r="E5" i="9"/>
  <c r="E11" i="9"/>
  <c r="B11" i="9" s="1"/>
  <c r="F19" i="9"/>
  <c r="E15" i="9"/>
  <c r="E8" i="9"/>
  <c r="B8" i="9" s="1"/>
  <c r="B16" i="9" l="1"/>
  <c r="F3" i="9"/>
  <c r="B5" i="9"/>
  <c r="E4" i="9"/>
  <c r="B1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<sst xmlns="http://schemas.openxmlformats.org/spreadsheetml/2006/main" count="4313" uniqueCount="3394">
  <si>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</si>
  <si>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</si>
  <si>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</si>
  <si>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</si>
  <si>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</si>
  <si>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</si>
  <si>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</si>
  <si>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</si>
  <si>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</si>
  <si>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</si>
  <si>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</si>
  <si>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</si>
  <si>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</si>
  <si>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</si>
  <si>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</si>
  <si>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</si>
  <si>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</si>
  <si>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</si>
  <si>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</si>
  <si>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</si>
  <si>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</si>
  <si>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</si>
  <si>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</si>
  <si>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</si>
  <si>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</si>
  <si>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</si>
  <si>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</si>
  <si>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</si>
  <si>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</si>
  <si>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</si>
  <si>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</si>
  <si>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RAZVOJ I EDUKACIJU POLIČNIK</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</si>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</sst>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209543</v>
      </c>
      <c r="D2" s="6">
        <f>'PR-RAS'!E6</f>
        <v>420193.01</v>
      </c>
      <c r="E2" s="6">
        <v>0</v>
      </c>
      <c r="F2" s="6">
        <v>0</v>
      </c>
      <c r="G2" s="7">
        <f t="shared" ref="G2:G264" si="0">(B2/1000)*(C2*1+D2*2)</f>
        <v>1049.92902</v>
      </c>
      <c r="H2" s="7">
        <f t="shared" ref="H2:H264" si="1">ABS(C2-ROUND(C2,0))+ABS(D2-ROUND(D2,0))</f>
        <v>1.0000000009313226E-2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60543</v>
      </c>
      <c r="D78" s="1">
        <f>'PR-RAS'!E82</f>
        <v>132938.01</v>
      </c>
      <c r="E78" s="1">
        <v>0</v>
      </c>
      <c r="F78" s="1">
        <v>0</v>
      </c>
      <c r="G78" s="2">
        <f t="shared" si="0"/>
        <v>25134.26454</v>
      </c>
      <c r="H78" s="2">
        <f t="shared" si="1"/>
        <v>1.0000000009313226E-2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60543</v>
      </c>
      <c r="D87" s="1">
        <f>'PR-RAS'!E91</f>
        <v>132938</v>
      </c>
      <c r="E87" s="1">
        <v>0</v>
      </c>
      <c r="F87" s="1">
        <v>0</v>
      </c>
      <c r="G87" s="2">
        <f t="shared" si="0"/>
        <v>28072.033999999996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60543</v>
      </c>
      <c r="D89" s="1">
        <f>'PR-RAS'!E93</f>
        <v>132938</v>
      </c>
      <c r="E89" s="1">
        <v>0</v>
      </c>
      <c r="F89" s="1">
        <v>0</v>
      </c>
      <c r="G89" s="2">
        <f t="shared" si="0"/>
        <v>28724.871999999999</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149000</v>
      </c>
      <c r="D129" s="1">
        <f>'PR-RAS'!E133</f>
        <v>287255</v>
      </c>
      <c r="E129" s="1">
        <v>0</v>
      </c>
      <c r="F129" s="1">
        <v>0</v>
      </c>
      <c r="G129" s="2">
        <f t="shared" si="0"/>
        <v>92609.279999999999</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149000</v>
      </c>
      <c r="D130" s="1">
        <f>'PR-RAS'!E134</f>
        <v>287255</v>
      </c>
      <c r="E130" s="1">
        <v>0</v>
      </c>
      <c r="F130" s="1">
        <v>0</v>
      </c>
      <c r="G130" s="2">
        <f t="shared" si="0"/>
        <v>93332.790000000008</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149000</v>
      </c>
      <c r="D131" s="1">
        <f>'PR-RAS'!E135</f>
        <v>287255</v>
      </c>
      <c r="E131" s="1">
        <v>0</v>
      </c>
      <c r="F131" s="1">
        <v>0</v>
      </c>
      <c r="G131" s="2">
        <f t="shared" si="0"/>
        <v>94056.3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213737</v>
      </c>
      <c r="D147" s="1">
        <f>'PR-RAS'!E151</f>
        <v>371311.9</v>
      </c>
      <c r="E147" s="1">
        <v>0</v>
      </c>
      <c r="F147" s="1">
        <v>0</v>
      </c>
      <c r="G147" s="2">
        <f t="shared" si="0"/>
        <v>139628.67679999999</v>
      </c>
      <c r="H147" s="2">
        <f t="shared" si="1"/>
        <v>9.9999999976716936E-2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211805</v>
      </c>
      <c r="D159" s="1">
        <f>'PR-RAS'!E163</f>
        <v>369254.51</v>
      </c>
      <c r="E159" s="1">
        <v>0</v>
      </c>
      <c r="F159" s="1">
        <v>0</v>
      </c>
      <c r="G159" s="2">
        <f t="shared" si="0"/>
        <v>150149.61516000002</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73879</v>
      </c>
      <c r="D165" s="1">
        <f>'PR-RAS'!E169</f>
        <v>164936.84</v>
      </c>
      <c r="E165" s="1">
        <v>0</v>
      </c>
      <c r="F165" s="1">
        <v>0</v>
      </c>
      <c r="G165" s="2">
        <f t="shared" si="0"/>
        <v>66215.43952</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1767</v>
      </c>
      <c r="D166" s="1">
        <f>'PR-RAS'!E170</f>
        <v>2513.9</v>
      </c>
      <c r="E166" s="1">
        <v>0</v>
      </c>
      <c r="F166" s="1">
        <v>0</v>
      </c>
      <c r="G166" s="2">
        <f t="shared" si="0"/>
        <v>1121.1420000000001</v>
      </c>
      <c r="H166" s="2">
        <f t="shared" si="1"/>
        <v>9.9999999999909051E-2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69800</v>
      </c>
      <c r="D168" s="1">
        <f>'PR-RAS'!E172</f>
        <v>161966.06</v>
      </c>
      <c r="E168" s="1">
        <v>0</v>
      </c>
      <c r="F168" s="1">
        <v>0</v>
      </c>
      <c r="G168" s="2">
        <f t="shared" si="0"/>
        <v>65753.264040000009</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2312</v>
      </c>
      <c r="D170" s="1">
        <f>'PR-RAS'!E174</f>
        <v>456.88</v>
      </c>
      <c r="E170" s="1">
        <v>0</v>
      </c>
      <c r="F170" s="1">
        <v>0</v>
      </c>
      <c r="G170" s="2">
        <f t="shared" si="0"/>
        <v>545.15344000000005</v>
      </c>
      <c r="H170" s="2">
        <f t="shared" si="1"/>
        <v>0.12000000000000455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92239</v>
      </c>
      <c r="D173" s="1">
        <f>'PR-RAS'!E177</f>
        <v>158630.44</v>
      </c>
      <c r="E173" s="1">
        <v>0</v>
      </c>
      <c r="F173" s="1">
        <v>0</v>
      </c>
      <c r="G173" s="2">
        <f t="shared" si="0"/>
        <v>70433.979359999998</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22750</v>
      </c>
      <c r="D174" s="1">
        <f>'PR-RAS'!E178</f>
        <v>28753.35</v>
      </c>
      <c r="E174" s="1">
        <v>0</v>
      </c>
      <c r="F174" s="1">
        <v>0</v>
      </c>
      <c r="G174" s="2">
        <f t="shared" si="0"/>
        <v>13884.409099999999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20809</v>
      </c>
      <c r="D175" s="1">
        <f>'PR-RAS'!E179</f>
        <v>78626.25</v>
      </c>
      <c r="E175" s="1">
        <v>0</v>
      </c>
      <c r="F175" s="1">
        <v>0</v>
      </c>
      <c r="G175" s="2">
        <f t="shared" si="0"/>
        <v>30982.700999999997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2100</v>
      </c>
      <c r="D176" s="1">
        <f>'PR-RAS'!E180</f>
        <v>4100</v>
      </c>
      <c r="E176" s="1">
        <v>0</v>
      </c>
      <c r="F176" s="1">
        <v>0</v>
      </c>
      <c r="G176" s="2">
        <f t="shared" si="0"/>
        <v>1802.4999999999998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7607</v>
      </c>
      <c r="D177" s="1">
        <f>'PR-RAS'!E181</f>
        <v>13578.34</v>
      </c>
      <c r="E177" s="1">
        <v>0</v>
      </c>
      <c r="F177" s="1">
        <v>0</v>
      </c>
      <c r="G177" s="2">
        <f t="shared" si="0"/>
        <v>6118.4076799999993</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5415</v>
      </c>
      <c r="D181" s="1">
        <f>'PR-RAS'!E185</f>
        <v>2327.5</v>
      </c>
      <c r="E181" s="1">
        <v>0</v>
      </c>
      <c r="F181" s="1">
        <v>0</v>
      </c>
      <c r="G181" s="2">
        <f t="shared" si="0"/>
        <v>1812.6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33558</v>
      </c>
      <c r="D182" s="1">
        <f>'PR-RAS'!E186</f>
        <v>31245</v>
      </c>
      <c r="E182" s="1">
        <v>0</v>
      </c>
      <c r="F182" s="1">
        <v>0</v>
      </c>
      <c r="G182" s="2">
        <f t="shared" si="0"/>
        <v>17384.687999999998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45687</v>
      </c>
      <c r="D184" s="1">
        <f>'PR-RAS'!E188</f>
        <v>45687.23</v>
      </c>
      <c r="E184" s="1">
        <v>0</v>
      </c>
      <c r="F184" s="1">
        <v>0</v>
      </c>
      <c r="G184" s="2">
        <f t="shared" si="0"/>
        <v>25082.247180000002</v>
      </c>
      <c r="H184" s="2">
        <f t="shared" si="1"/>
        <v>0.23000000000320142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45087</v>
      </c>
      <c r="D186" s="1">
        <f>'PR-RAS'!E190</f>
        <v>45087.23</v>
      </c>
      <c r="E186" s="1">
        <v>0</v>
      </c>
      <c r="F186" s="1">
        <v>0</v>
      </c>
      <c r="G186" s="2">
        <f t="shared" si="0"/>
        <v>25023.370100000004</v>
      </c>
      <c r="H186" s="2">
        <f t="shared" si="1"/>
        <v>0.23000000000320142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600</v>
      </c>
      <c r="D189" s="1">
        <f>'PR-RAS'!E193</f>
        <v>600</v>
      </c>
      <c r="E189" s="1">
        <v>0</v>
      </c>
      <c r="F189" s="1">
        <v>0</v>
      </c>
      <c r="G189" s="2">
        <f t="shared" si="0"/>
        <v>338.4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1932</v>
      </c>
      <c r="D192" s="1">
        <f>'PR-RAS'!E196</f>
        <v>2057.39</v>
      </c>
      <c r="E192" s="1">
        <v>0</v>
      </c>
      <c r="F192" s="1">
        <v>0</v>
      </c>
      <c r="G192" s="2">
        <f t="shared" si="0"/>
        <v>1154.93498</v>
      </c>
      <c r="H192" s="2">
        <f t="shared" si="1"/>
        <v>0.38999999999987267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1932</v>
      </c>
      <c r="D206" s="1">
        <f>'PR-RAS'!E210</f>
        <v>2057.39</v>
      </c>
      <c r="E206" s="1">
        <v>0</v>
      </c>
      <c r="F206" s="1">
        <v>0</v>
      </c>
      <c r="G206" s="2">
        <f t="shared" si="0"/>
        <v>1239.5898999999999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1932</v>
      </c>
      <c r="D207" s="1">
        <f>'PR-RAS'!E211</f>
        <v>2057.39</v>
      </c>
      <c r="E207" s="1">
        <v>0</v>
      </c>
      <c r="F207" s="1">
        <v>0</v>
      </c>
      <c r="G207" s="2">
        <f t="shared" si="0"/>
        <v>1245.6366799999998</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213737</v>
      </c>
      <c r="D285" s="1">
        <f>'PR-RAS'!E289</f>
        <v>371311.9</v>
      </c>
      <c r="E285" s="1">
        <v>0</v>
      </c>
      <c r="F285" s="1">
        <v>0</v>
      </c>
      <c r="G285" s="2">
        <f t="shared" si="8"/>
        <v>271606.46720000001</v>
      </c>
      <c r="H285" s="2">
        <f t="shared" si="9"/>
        <v>9.9999999976716936E-2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48881.109999999986</v>
      </c>
      <c r="E286" s="1">
        <v>0</v>
      </c>
      <c r="F286" s="1">
        <v>0</v>
      </c>
      <c r="G286" s="2">
        <f t="shared" si="8"/>
        <v>27862.23269999999</v>
      </c>
      <c r="H286" s="2">
        <f t="shared" si="9"/>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4194</v>
      </c>
      <c r="D287" s="1">
        <f>'PR-RAS'!E291</f>
        <v>0</v>
      </c>
      <c r="E287" s="1">
        <v>0</v>
      </c>
      <c r="F287" s="1">
        <v>0</v>
      </c>
      <c r="G287" s="2">
        <f t="shared" si="8"/>
        <v>1199.4839999999999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905</v>
      </c>
      <c r="D288" s="1">
        <f>'PR-RAS'!E292</f>
        <v>0</v>
      </c>
      <c r="E288" s="1">
        <v>0</v>
      </c>
      <c r="F288" s="1">
        <v>0</v>
      </c>
      <c r="G288" s="2">
        <f t="shared" si="8"/>
        <v>259.73499999999996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3288.8</v>
      </c>
      <c r="E289" s="1">
        <v>0</v>
      </c>
      <c r="F289" s="1">
        <v>0</v>
      </c>
      <c r="G289" s="2">
        <f t="shared" si="8"/>
        <v>1894.3488</v>
      </c>
      <c r="H289" s="2">
        <f t="shared" si="9"/>
        <v>0.1999999999998181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11644</v>
      </c>
      <c r="D290" s="1">
        <f>'PR-RAS'!E294</f>
        <v>24470</v>
      </c>
      <c r="E290" s="1">
        <v>0</v>
      </c>
      <c r="F290" s="1">
        <v>0</v>
      </c>
      <c r="G290" s="2">
        <f t="shared" si="8"/>
        <v>17508.775999999998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7191</v>
      </c>
      <c r="D345" s="1">
        <f>'PR-RAS'!E350</f>
        <v>42117.5</v>
      </c>
      <c r="E345" s="1">
        <v>0</v>
      </c>
      <c r="F345" s="1">
        <v>0</v>
      </c>
      <c r="G345" s="2">
        <f t="shared" si="8"/>
        <v>31450.543999999998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7191</v>
      </c>
      <c r="D358" s="1">
        <f>'PR-RAS'!E363</f>
        <v>42117.5</v>
      </c>
      <c r="E358" s="1">
        <v>0</v>
      </c>
      <c r="F358" s="1">
        <v>0</v>
      </c>
      <c r="G358" s="2">
        <f t="shared" si="8"/>
        <v>32639.081999999999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7191</v>
      </c>
      <c r="D364" s="1">
        <f>'PR-RAS'!E369</f>
        <v>42117.5</v>
      </c>
      <c r="E364" s="1">
        <v>0</v>
      </c>
      <c r="F364" s="1">
        <v>0</v>
      </c>
      <c r="G364" s="2">
        <f t="shared" si="8"/>
        <v>33187.637999999999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6192</v>
      </c>
      <c r="D365" s="1">
        <f>'PR-RAS'!E370</f>
        <v>4185</v>
      </c>
      <c r="E365" s="1">
        <v>0</v>
      </c>
      <c r="F365" s="1">
        <v>0</v>
      </c>
      <c r="G365" s="2">
        <f t="shared" si="8"/>
        <v>5300.5680000000002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999</v>
      </c>
      <c r="D371" s="1">
        <f>'PR-RAS'!E376</f>
        <v>37932.5</v>
      </c>
      <c r="E371" s="1">
        <v>0</v>
      </c>
      <c r="F371" s="1">
        <v>0</v>
      </c>
      <c r="G371" s="2">
        <f t="shared" si="8"/>
        <v>28439.68</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7191</v>
      </c>
      <c r="D403" s="1">
        <f>'PR-RAS'!E408</f>
        <v>42117.5</v>
      </c>
      <c r="E403" s="1">
        <v>0</v>
      </c>
      <c r="F403" s="1">
        <v>0</v>
      </c>
      <c r="G403" s="2">
        <f t="shared" si="8"/>
        <v>36753.252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2774</v>
      </c>
      <c r="D405" s="1">
        <f>'PR-RAS'!E410</f>
        <v>9965.8700000000008</v>
      </c>
      <c r="E405" s="1">
        <v>0</v>
      </c>
      <c r="F405" s="1">
        <v>0</v>
      </c>
      <c r="G405" s="2">
        <f t="shared" si="8"/>
        <v>9173.1189600000016</v>
      </c>
      <c r="H405" s="2">
        <f t="shared" si="9"/>
        <v>0.12999999999919964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209543</v>
      </c>
      <c r="D407" s="1">
        <f>'PR-RAS'!E412</f>
        <v>420193.01</v>
      </c>
      <c r="E407" s="1">
        <v>0</v>
      </c>
      <c r="F407" s="1">
        <v>0</v>
      </c>
      <c r="G407" s="2">
        <f t="shared" si="8"/>
        <v>426271.18212000001</v>
      </c>
      <c r="H407" s="2">
        <f t="shared" si="9"/>
        <v>1.0000000009313226E-2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220928</v>
      </c>
      <c r="D408" s="1">
        <f>'PR-RAS'!E413</f>
        <v>413429.4</v>
      </c>
      <c r="E408" s="1">
        <v>0</v>
      </c>
      <c r="F408" s="1">
        <v>0</v>
      </c>
      <c r="G408" s="2">
        <f t="shared" si="8"/>
        <v>426449.22759999998</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6763.609999999986</v>
      </c>
      <c r="E409" s="1">
        <v>0</v>
      </c>
      <c r="F409" s="1">
        <v>0</v>
      </c>
      <c r="G409" s="2">
        <f t="shared" si="8"/>
        <v>5519.1057599999885</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11385</v>
      </c>
      <c r="D410" s="1">
        <f>'PR-RAS'!E415</f>
        <v>0</v>
      </c>
      <c r="E410" s="1">
        <v>0</v>
      </c>
      <c r="F410" s="1">
        <v>0</v>
      </c>
      <c r="G410" s="2">
        <f t="shared" si="8"/>
        <v>4656.4650000000001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1869</v>
      </c>
      <c r="D412" s="1">
        <f>'PR-RAS'!E417</f>
        <v>13254.670000000002</v>
      </c>
      <c r="E412" s="1">
        <v>0</v>
      </c>
      <c r="F412" s="1">
        <v>0</v>
      </c>
      <c r="G412" s="2">
        <f t="shared" si="8"/>
        <v>11663.497740000001</v>
      </c>
      <c r="H412" s="2">
        <f t="shared" si="9"/>
        <v>0.32999999999810825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11644</v>
      </c>
      <c r="D413" s="1">
        <f>'PR-RAS'!E418</f>
        <v>24470</v>
      </c>
      <c r="E413" s="1">
        <v>0</v>
      </c>
      <c r="F413" s="1">
        <v>0</v>
      </c>
      <c r="G413" s="2">
        <f t="shared" si="8"/>
        <v>24960.608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209543</v>
      </c>
      <c r="D633" s="1">
        <f>'PR-RAS'!E639</f>
        <v>420193.01</v>
      </c>
      <c r="E633" s="1">
        <v>0</v>
      </c>
      <c r="F633" s="1">
        <v>0</v>
      </c>
      <c r="G633" s="2">
        <f t="shared" si="10"/>
        <v>663555.14064</v>
      </c>
      <c r="H633" s="2">
        <f t="shared" si="11"/>
        <v>1.0000000009313226E-2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220928</v>
      </c>
      <c r="D634" s="1">
        <f>'PR-RAS'!E640</f>
        <v>413429.4</v>
      </c>
      <c r="E634" s="1">
        <v>0</v>
      </c>
      <c r="F634" s="1">
        <v>0</v>
      </c>
      <c r="G634" s="2">
        <f t="shared" si="10"/>
        <v>663249.04440000001</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6763.609999999986</v>
      </c>
      <c r="E635" s="1">
        <v>0</v>
      </c>
      <c r="F635" s="1">
        <v>0</v>
      </c>
      <c r="G635" s="2">
        <f t="shared" si="10"/>
        <v>8576.257479999982</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11385</v>
      </c>
      <c r="D636" s="1">
        <f>'PR-RAS'!E642</f>
        <v>0</v>
      </c>
      <c r="E636" s="1">
        <v>0</v>
      </c>
      <c r="F636" s="1">
        <v>0</v>
      </c>
      <c r="G636" s="2">
        <f t="shared" si="10"/>
        <v>7229.4750000000004</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1869</v>
      </c>
      <c r="D638" s="1">
        <f>'PR-RAS'!E644</f>
        <v>13254.670000000002</v>
      </c>
      <c r="E638" s="1">
        <v>0</v>
      </c>
      <c r="F638" s="1">
        <v>0</v>
      </c>
      <c r="G638" s="2">
        <f t="shared" si="10"/>
        <v>18077.002580000004</v>
      </c>
      <c r="H638" s="2">
        <f t="shared" si="11"/>
        <v>0.32999999999810825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13254</v>
      </c>
      <c r="D640" s="1">
        <f>'PR-RAS'!E646</f>
        <v>6491.0600000000159</v>
      </c>
      <c r="E640" s="1">
        <v>0</v>
      </c>
      <c r="F640" s="1">
        <v>0</v>
      </c>
      <c r="G640" s="2">
        <f t="shared" si="10"/>
        <v>16764.88068000002</v>
      </c>
      <c r="H640" s="2">
        <f t="shared" si="11"/>
        <v>6.0000000015861588E-2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13627.5</v>
      </c>
      <c r="E641" s="1">
        <v>0</v>
      </c>
      <c r="F641" s="1">
        <v>0</v>
      </c>
      <c r="G641" s="2">
        <f t="shared" si="10"/>
        <v>17443.2</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6798</v>
      </c>
      <c r="D642" s="1">
        <f>'PR-RAS'!E649</f>
        <v>4763.2</v>
      </c>
      <c r="E642" s="1">
        <v>0</v>
      </c>
      <c r="F642" s="1">
        <v>0</v>
      </c>
      <c r="G642" s="2">
        <f t="shared" si="10"/>
        <v>10463.940399999999</v>
      </c>
      <c r="H642" s="2">
        <f t="shared" si="11"/>
        <v>0.1999999999998181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202727</v>
      </c>
      <c r="D643" s="1">
        <f>'PR-RAS'!E650</f>
        <v>426755.51</v>
      </c>
      <c r="E643" s="1">
        <v>0</v>
      </c>
      <c r="F643" s="1">
        <v>0</v>
      </c>
      <c r="G643" s="2">
        <f t="shared" si="10"/>
        <v>678104.80884000007</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204762</v>
      </c>
      <c r="D644" s="1">
        <f>'PR-RAS'!E651</f>
        <v>427657.41</v>
      </c>
      <c r="E644" s="1">
        <v>0</v>
      </c>
      <c r="F644" s="1">
        <v>0</v>
      </c>
      <c r="G644" s="2">
        <f t="shared" si="10"/>
        <v>681629.3952599999</v>
      </c>
      <c r="H644" s="2">
        <f t="shared" si="11"/>
        <v>0.40999999997438863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4763</v>
      </c>
      <c r="D645" s="1">
        <f>'PR-RAS'!E652</f>
        <v>3861.3000000000466</v>
      </c>
      <c r="E645" s="1">
        <v>0</v>
      </c>
      <c r="F645" s="1">
        <v>0</v>
      </c>
      <c r="G645" s="2">
        <f t="shared" si="10"/>
        <v>8040.7264000000605</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25597</v>
      </c>
      <c r="D984" s="6">
        <f>BILANCA!E6</f>
        <v>89038.360000000015</v>
      </c>
      <c r="E984" s="6">
        <v>0</v>
      </c>
      <c r="F984" s="6">
        <v>0</v>
      </c>
      <c r="G984" s="7">
        <f t="shared" ref="G984:G1241" si="22">B984/1000*C984+B984/500*D984</f>
        <v>203.67372000000003</v>
      </c>
      <c r="H984" s="7">
        <f t="shared" si="19"/>
        <v>0.36000000001513399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9190</v>
      </c>
      <c r="D985" s="1">
        <f>BILANCA!E7</f>
        <v>47079.560000000005</v>
      </c>
      <c r="E985" s="1">
        <v>0</v>
      </c>
      <c r="F985" s="1">
        <v>0</v>
      </c>
      <c r="G985" s="2">
        <f t="shared" si="22"/>
        <v>206.69824000000003</v>
      </c>
      <c r="H985" s="2">
        <f t="shared" si="19"/>
        <v>0.43999999999505235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9190</v>
      </c>
      <c r="D990" s="1">
        <f>BILANCA!E12</f>
        <v>47079.560000000005</v>
      </c>
      <c r="E990" s="1">
        <v>0</v>
      </c>
      <c r="F990" s="1">
        <v>0</v>
      </c>
      <c r="G990" s="2">
        <f t="shared" si="22"/>
        <v>723.44384000000014</v>
      </c>
      <c r="H990" s="2">
        <f t="shared" si="19"/>
        <v>0.43999999999505235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9190</v>
      </c>
      <c r="D997" s="1">
        <f>BILANCA!E19</f>
        <v>47079.560000000005</v>
      </c>
      <c r="E997" s="1">
        <v>0</v>
      </c>
      <c r="F997" s="1">
        <v>0</v>
      </c>
      <c r="G997" s="2">
        <f t="shared" si="22"/>
        <v>1446.8876800000003</v>
      </c>
      <c r="H997" s="2">
        <f t="shared" si="19"/>
        <v>0.43999999999505235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6193</v>
      </c>
      <c r="D998" s="1">
        <f>BILANCA!E20</f>
        <v>10377.5</v>
      </c>
      <c r="E998" s="1">
        <v>0</v>
      </c>
      <c r="F998" s="1">
        <v>0</v>
      </c>
      <c r="G998" s="2">
        <f t="shared" si="22"/>
        <v>404.21999999999997</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7400</v>
      </c>
      <c r="E1000" s="1">
        <v>0</v>
      </c>
      <c r="F1000" s="1">
        <v>0</v>
      </c>
      <c r="G1000" s="2">
        <f t="shared" si="22"/>
        <v>251.60000000000002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999</v>
      </c>
      <c r="D1002" s="1">
        <f>BILANCA!E24</f>
        <v>999</v>
      </c>
      <c r="E1002" s="1">
        <v>0</v>
      </c>
      <c r="F1002" s="1">
        <v>0</v>
      </c>
      <c r="G1002" s="2">
        <f t="shared" si="22"/>
        <v>56.942999999999998</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2774</v>
      </c>
      <c r="D1004" s="1">
        <f>BILANCA!E26</f>
        <v>33306.870000000003</v>
      </c>
      <c r="E1004" s="1">
        <v>0</v>
      </c>
      <c r="F1004" s="1">
        <v>0</v>
      </c>
      <c r="G1004" s="2">
        <f t="shared" si="22"/>
        <v>1457.1425400000001</v>
      </c>
      <c r="H1004" s="2">
        <f t="shared" si="19"/>
        <v>0.12999999999738066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776</v>
      </c>
      <c r="D1006" s="1">
        <f>BILANCA!E28</f>
        <v>5003.8100000000004</v>
      </c>
      <c r="E1006" s="1">
        <v>0</v>
      </c>
      <c r="F1006" s="1">
        <v>0</v>
      </c>
      <c r="G1006" s="2">
        <f t="shared" si="22"/>
        <v>248.02325999999999</v>
      </c>
      <c r="H1006" s="2">
        <f t="shared" si="19"/>
        <v>0.18999999999959982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16407</v>
      </c>
      <c r="D1046" s="1">
        <f>BILANCA!E68</f>
        <v>41958.8</v>
      </c>
      <c r="E1046" s="1">
        <v>0</v>
      </c>
      <c r="F1046" s="1">
        <v>0</v>
      </c>
      <c r="G1046" s="2">
        <f t="shared" si="22"/>
        <v>6320.4498000000003</v>
      </c>
      <c r="H1046" s="2">
        <f t="shared" si="19"/>
        <v>0.19999999999708962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4763</v>
      </c>
      <c r="D1047" s="1">
        <f>BILANCA!E69</f>
        <v>3861.3</v>
      </c>
      <c r="E1047" s="1">
        <v>0</v>
      </c>
      <c r="F1047" s="1">
        <v>0</v>
      </c>
      <c r="G1047" s="2">
        <f t="shared" si="22"/>
        <v>799.0784000000001</v>
      </c>
      <c r="H1047" s="2">
        <f t="shared" si="19"/>
        <v>0.3000000000001819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4763</v>
      </c>
      <c r="D1048" s="1">
        <f>BILANCA!E70</f>
        <v>3861.3</v>
      </c>
      <c r="E1048" s="1">
        <v>0</v>
      </c>
      <c r="F1048" s="1">
        <v>0</v>
      </c>
      <c r="G1048" s="2">
        <f t="shared" si="22"/>
        <v>811.56400000000008</v>
      </c>
      <c r="H1048" s="2">
        <f t="shared" si="19"/>
        <v>0.3000000000001819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4763</v>
      </c>
      <c r="D1050" s="1">
        <f>BILANCA!E72</f>
        <v>3861.3</v>
      </c>
      <c r="E1050" s="1">
        <v>0</v>
      </c>
      <c r="F1050" s="1">
        <v>0</v>
      </c>
      <c r="G1050" s="2">
        <f t="shared" si="22"/>
        <v>836.53520000000003</v>
      </c>
      <c r="H1050" s="2">
        <f t="shared" si="19"/>
        <v>0.3000000000001819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11644</v>
      </c>
      <c r="D1124" s="1">
        <f>BILANCA!E146</f>
        <v>24470</v>
      </c>
      <c r="E1124" s="1">
        <v>0</v>
      </c>
      <c r="F1124" s="1">
        <v>0</v>
      </c>
      <c r="G1124" s="2">
        <f t="shared" si="22"/>
        <v>8542.3439999999991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t="e">
        <f>BILANCA!#REF!</f>
        <v>#REF!</v>
      </c>
      <c r="E1135" s="1">
        <v>0</v>
      </c>
      <c r="F1135" s="1">
        <v>0</v>
      </c>
      <c r="G1135" s="2" t="e">
        <f t="shared" si="22"/>
        <v>#REF!</v>
      </c>
      <c r="H1135" s="2" t="e">
        <f t="shared" si="23"/>
        <v>#REF!</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11644</v>
      </c>
      <c r="D1136" s="1">
        <f>BILANCA!E157</f>
        <v>0</v>
      </c>
      <c r="E1136" s="1">
        <v>0</v>
      </c>
      <c r="F1136" s="1">
        <v>0</v>
      </c>
      <c r="G1136" s="2">
        <f t="shared" si="22"/>
        <v>1781.5319999999999</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13627.5</v>
      </c>
      <c r="E1148" s="1">
        <v>0</v>
      </c>
      <c r="F1148" s="1">
        <v>0</v>
      </c>
      <c r="G1148" s="2">
        <f t="shared" si="22"/>
        <v>4497.0749999999998</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13627.5</v>
      </c>
      <c r="E1149" s="1">
        <v>0</v>
      </c>
      <c r="F1149" s="1">
        <v>0</v>
      </c>
      <c r="G1149" s="2">
        <f t="shared" si="22"/>
        <v>4524.33</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25597</v>
      </c>
      <c r="D1152" s="1">
        <f>BILANCA!E175</f>
        <v>89038.359999999986</v>
      </c>
      <c r="E1152" s="1">
        <v>0</v>
      </c>
      <c r="F1152" s="1">
        <v>0</v>
      </c>
      <c r="G1152" s="2">
        <f t="shared" si="22"/>
        <v>34420.858679999998</v>
      </c>
      <c r="H1152" s="2">
        <f t="shared" si="23"/>
        <v>0.35999999998603016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18017</v>
      </c>
      <c r="D1153" s="1">
        <f>BILANCA!E176</f>
        <v>23979.859999999997</v>
      </c>
      <c r="E1153" s="1">
        <v>0</v>
      </c>
      <c r="F1153" s="1">
        <v>0</v>
      </c>
      <c r="G1153" s="2">
        <f t="shared" si="22"/>
        <v>11216.0424</v>
      </c>
      <c r="H1153" s="2">
        <f t="shared" si="23"/>
        <v>0.1400000000030559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18017</v>
      </c>
      <c r="D1154" s="1">
        <f>BILANCA!E177</f>
        <v>17417.359999999997</v>
      </c>
      <c r="E1154" s="1">
        <v>0</v>
      </c>
      <c r="F1154" s="1">
        <v>0</v>
      </c>
      <c r="G1154" s="2">
        <f t="shared" si="22"/>
        <v>9037.6441200000008</v>
      </c>
      <c r="H1154" s="2">
        <f t="shared" si="23"/>
        <v>0.3599999999969441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17893</v>
      </c>
      <c r="D1156" s="1">
        <f>BILANCA!E179</f>
        <v>17275.939999999999</v>
      </c>
      <c r="E1156" s="1">
        <v>0</v>
      </c>
      <c r="F1156" s="1">
        <v>0</v>
      </c>
      <c r="G1156" s="2">
        <f t="shared" si="22"/>
        <v>9072.9642399999975</v>
      </c>
      <c r="H1156" s="2">
        <f t="shared" si="23"/>
        <v>6.0000000001309672E-2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124</v>
      </c>
      <c r="D1157" s="1">
        <f>BILANCA!E180</f>
        <v>141.41999999999999</v>
      </c>
      <c r="E1157" s="1">
        <v>0</v>
      </c>
      <c r="F1157" s="1">
        <v>0</v>
      </c>
      <c r="G1157" s="2">
        <f t="shared" si="22"/>
        <v>70.790159999999986</v>
      </c>
      <c r="H1157" s="2">
        <f t="shared" si="23"/>
        <v>0.41999999999998749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124</v>
      </c>
      <c r="D1160" s="1">
        <f>BILANCA!E183</f>
        <v>141.41999999999999</v>
      </c>
      <c r="E1160" s="1">
        <v>0</v>
      </c>
      <c r="F1160" s="1">
        <v>0</v>
      </c>
      <c r="G1160" s="2">
        <f t="shared" si="22"/>
        <v>72.010679999999994</v>
      </c>
      <c r="H1160" s="2">
        <f t="shared" si="23"/>
        <v>0.41999999999998749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6562.5</v>
      </c>
      <c r="E1211" s="1">
        <v>0</v>
      </c>
      <c r="F1211" s="1">
        <v>0</v>
      </c>
      <c r="G1211" s="2">
        <f t="shared" si="22"/>
        <v>2992.5</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6562.5</v>
      </c>
      <c r="E1213" s="1">
        <v>0</v>
      </c>
      <c r="F1213" s="1">
        <v>0</v>
      </c>
      <c r="G1213" s="2">
        <f t="shared" si="22"/>
        <v>3018.75</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7580</v>
      </c>
      <c r="D1214" s="1">
        <f>BILANCA!E237</f>
        <v>65058.499999999993</v>
      </c>
      <c r="E1214" s="1">
        <v>0</v>
      </c>
      <c r="F1214" s="1">
        <v>0</v>
      </c>
      <c r="G1214" s="2">
        <f t="shared" si="22"/>
        <v>31808.006999999998</v>
      </c>
      <c r="H1214" s="2">
        <f t="shared" si="23"/>
        <v>0.50000000000727596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9190</v>
      </c>
      <c r="D1215" s="1">
        <f>BILANCA!E238</f>
        <v>47079.56</v>
      </c>
      <c r="E1215" s="1">
        <v>0</v>
      </c>
      <c r="F1215" s="1">
        <v>0</v>
      </c>
      <c r="G1215" s="2">
        <f t="shared" si="22"/>
        <v>23976.995840000003</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9190</v>
      </c>
      <c r="D1216" s="1">
        <f>BILANCA!E239</f>
        <v>47079.56</v>
      </c>
      <c r="E1216" s="1">
        <v>0</v>
      </c>
      <c r="F1216" s="1">
        <v>0</v>
      </c>
      <c r="G1216" s="2">
        <f t="shared" si="22"/>
        <v>24080.344960000002</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9190</v>
      </c>
      <c r="D1217" s="1">
        <f>BILANCA!E240</f>
        <v>47079.56</v>
      </c>
      <c r="E1217" s="1">
        <v>0</v>
      </c>
      <c r="F1217" s="1">
        <v>0</v>
      </c>
      <c r="G1217" s="2">
        <f t="shared" si="22"/>
        <v>24183.694080000001</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-13254</v>
      </c>
      <c r="D1222" s="1">
        <f>BILANCA!E245</f>
        <v>-6491.0600000000049</v>
      </c>
      <c r="E1222" s="1">
        <v>0</v>
      </c>
      <c r="F1222" s="1">
        <v>0</v>
      </c>
      <c r="G1222" s="2">
        <f t="shared" si="22"/>
        <v>-6270.4326800000017</v>
      </c>
      <c r="H1222" s="2">
        <f t="shared" si="23"/>
        <v>6.0000000004947651E-2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45592.31</v>
      </c>
      <c r="E1223" s="1">
        <v>0</v>
      </c>
      <c r="F1223" s="1">
        <v>0</v>
      </c>
      <c r="G1223" s="2">
        <f t="shared" si="22"/>
        <v>21884.308799999999</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45592.31</v>
      </c>
      <c r="E1224" s="1">
        <v>0</v>
      </c>
      <c r="F1224" s="1">
        <v>0</v>
      </c>
      <c r="G1224" s="2">
        <f t="shared" si="22"/>
        <v>21975.493419999999</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13254</v>
      </c>
      <c r="D1227" s="1">
        <f>BILANCA!E250</f>
        <v>52083.37</v>
      </c>
      <c r="E1227" s="1">
        <v>0</v>
      </c>
      <c r="F1227" s="1">
        <v>0</v>
      </c>
      <c r="G1227" s="2">
        <f t="shared" si="22"/>
        <v>28650.66056</v>
      </c>
      <c r="H1227" s="2">
        <f t="shared" si="23"/>
        <v>0.37000000000261934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3288</v>
      </c>
      <c r="D1228" s="1">
        <f>BILANCA!E251</f>
        <v>0</v>
      </c>
      <c r="E1228" s="1">
        <v>0</v>
      </c>
      <c r="F1228" s="1">
        <v>0</v>
      </c>
      <c r="G1228" s="2">
        <f t="shared" si="22"/>
        <v>805.56</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9966</v>
      </c>
      <c r="D1229" s="1">
        <f>BILANCA!E252</f>
        <v>52083.37</v>
      </c>
      <c r="E1229" s="1">
        <v>0</v>
      </c>
      <c r="F1229" s="1">
        <v>0</v>
      </c>
      <c r="G1229" s="2">
        <f t="shared" si="22"/>
        <v>28076.654040000001</v>
      </c>
      <c r="H1229" s="2">
        <f t="shared" si="23"/>
        <v>0.37000000000261934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11644</v>
      </c>
      <c r="D1232" s="1">
        <f>BILANCA!E255</f>
        <v>24470</v>
      </c>
      <c r="E1232" s="1">
        <v>0</v>
      </c>
      <c r="F1232" s="1">
        <v>0</v>
      </c>
      <c r="G1232" s="2">
        <f t="shared" si="22"/>
        <v>15085.415999999999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11644</v>
      </c>
      <c r="D1241" s="1">
        <f>BILANCA!E265</f>
        <v>24470</v>
      </c>
      <c r="E1241" s="1">
        <v>0</v>
      </c>
      <c r="F1241" s="1">
        <v>0</v>
      </c>
      <c r="G1241" s="2">
        <f t="shared" si="22"/>
        <v>15630.672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18017</v>
      </c>
      <c r="D1264" s="1">
        <f>BILANCA!E288</f>
        <v>17417.36</v>
      </c>
      <c r="E1264" s="1">
        <v>0</v>
      </c>
      <c r="F1264" s="1">
        <v>0</v>
      </c>
      <c r="G1264" s="2">
        <f t="shared" si="24"/>
        <v>14851.333320000002</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220928</v>
      </c>
      <c r="D1329" s="1">
        <f>'RAS-funkcijski'!E35</f>
        <v>413429.4</v>
      </c>
      <c r="E1329" s="1">
        <v>0</v>
      </c>
      <c r="F1329" s="1">
        <v>0</v>
      </c>
      <c r="G1329" s="2">
        <f t="shared" si="24"/>
        <v>32481.390800000001</v>
      </c>
      <c r="H1329" s="2">
        <f t="shared" si="23"/>
        <v>0.40000000002328306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220928</v>
      </c>
      <c r="D1355" s="1">
        <f>'RAS-funkcijski'!E61</f>
        <v>413429.4</v>
      </c>
      <c r="E1355" s="1">
        <v>0</v>
      </c>
      <c r="F1355" s="1">
        <v>0</v>
      </c>
      <c r="G1355" s="2">
        <f t="shared" si="24"/>
        <v>59723.847600000008</v>
      </c>
      <c r="H1355" s="2">
        <f t="shared" si="27"/>
        <v>0.40000000002328306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220928</v>
      </c>
      <c r="D1359" s="1">
        <f>'RAS-funkcijski'!E65</f>
        <v>413429.4</v>
      </c>
      <c r="E1359" s="1">
        <v>0</v>
      </c>
      <c r="F1359" s="1">
        <v>0</v>
      </c>
      <c r="G1359" s="2">
        <f t="shared" si="24"/>
        <v>63914.9948</v>
      </c>
      <c r="H1359" s="2">
        <f t="shared" si="27"/>
        <v>0.40000000002328306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220928</v>
      </c>
      <c r="D1435" s="13">
        <f>'RAS-funkcijski'!E141</f>
        <v>413429.4</v>
      </c>
      <c r="E1435" s="13">
        <v>0</v>
      </c>
      <c r="F1435" s="13">
        <v>0</v>
      </c>
      <c r="G1435" s="14">
        <f t="shared" si="24"/>
        <v>143546.79160000003</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18017.87</v>
      </c>
      <c r="D1480" s="6"/>
      <c r="E1480" s="6">
        <v>0</v>
      </c>
      <c r="F1480" s="6">
        <v>0</v>
      </c>
      <c r="G1480" s="7">
        <f t="shared" ref="G1480:G1580" si="34">B1480/1000*C1480</f>
        <v>18.017869999999998</v>
      </c>
      <c r="H1480" s="7">
        <f t="shared" ref="H1480:H1580" si="35">ABS(C1480-ROUND(C1480,0))</f>
        <v>0.13000000000101863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413429.4</v>
      </c>
      <c r="D1481" s="1">
        <v>0</v>
      </c>
      <c r="E1481" s="1">
        <v>0</v>
      </c>
      <c r="F1481" s="1">
        <v>0</v>
      </c>
      <c r="G1481" s="2">
        <f t="shared" si="34"/>
        <v>826.85880000000009</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371311.9</v>
      </c>
      <c r="D1483" s="1">
        <v>0</v>
      </c>
      <c r="E1483" s="1">
        <v>0</v>
      </c>
      <c r="F1483" s="1">
        <v>0</v>
      </c>
      <c r="G1483" s="2">
        <f t="shared" si="34"/>
        <v>1485.2476000000001</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369254.51</v>
      </c>
      <c r="D1485" s="1">
        <v>0</v>
      </c>
      <c r="E1485" s="1">
        <v>0</v>
      </c>
      <c r="F1485" s="1">
        <v>0</v>
      </c>
      <c r="G1485" s="2">
        <f t="shared" si="34"/>
        <v>2215.5270599999999</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2057.39</v>
      </c>
      <c r="D1486" s="1">
        <v>0</v>
      </c>
      <c r="E1486" s="1">
        <v>0</v>
      </c>
      <c r="F1486" s="1">
        <v>0</v>
      </c>
      <c r="G1486" s="2">
        <f t="shared" si="34"/>
        <v>14.401729999999999</v>
      </c>
      <c r="H1486" s="2">
        <f t="shared" si="35"/>
        <v>0.38999999999987267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42117.5</v>
      </c>
      <c r="D1492" s="1">
        <v>0</v>
      </c>
      <c r="E1492" s="1">
        <v>0</v>
      </c>
      <c r="F1492" s="1">
        <v>0</v>
      </c>
      <c r="G1492" s="2">
        <f t="shared" si="34"/>
        <v>547.52749999999992</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414029.91</v>
      </c>
      <c r="D1499" s="1">
        <v>0</v>
      </c>
      <c r="E1499" s="1">
        <v>0</v>
      </c>
      <c r="F1499" s="1">
        <v>0</v>
      </c>
      <c r="G1499" s="2">
        <f t="shared" si="34"/>
        <v>8280.5982000000004</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371912.41</v>
      </c>
      <c r="D1501" s="1">
        <v>0</v>
      </c>
      <c r="E1501" s="1">
        <v>0</v>
      </c>
      <c r="F1501" s="1">
        <v>0</v>
      </c>
      <c r="G1501" s="2">
        <f t="shared" si="34"/>
        <v>8182.0730199999989</v>
      </c>
      <c r="H1501" s="2">
        <f t="shared" si="35"/>
        <v>0.40999999997438863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369872.44</v>
      </c>
      <c r="D1503" s="1">
        <v>0</v>
      </c>
      <c r="E1503" s="1">
        <v>0</v>
      </c>
      <c r="F1503" s="1">
        <v>0</v>
      </c>
      <c r="G1503" s="2">
        <f t="shared" si="34"/>
        <v>8876.9385600000005</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2039.97</v>
      </c>
      <c r="D1504" s="1">
        <v>0</v>
      </c>
      <c r="E1504" s="1">
        <v>0</v>
      </c>
      <c r="F1504" s="1">
        <v>0</v>
      </c>
      <c r="G1504" s="2">
        <f t="shared" si="34"/>
        <v>50.999250000000004</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42117.5</v>
      </c>
      <c r="D1510" s="1">
        <v>0</v>
      </c>
      <c r="E1510" s="1">
        <v>0</v>
      </c>
      <c r="F1510" s="1">
        <v>0</v>
      </c>
      <c r="G1510" s="2">
        <f t="shared" si="34"/>
        <v>1305.6424999999999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17417.360000000044</v>
      </c>
      <c r="D1517" s="1">
        <v>0</v>
      </c>
      <c r="E1517" s="1">
        <v>0</v>
      </c>
      <c r="F1517" s="1">
        <v>0</v>
      </c>
      <c r="G1517" s="2">
        <f t="shared" si="34"/>
        <v>661.85968000000162</v>
      </c>
      <c r="H1517" s="2">
        <f t="shared" si="35"/>
        <v>0.36000000004423782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17417.36</v>
      </c>
      <c r="D1576" s="1">
        <v>0</v>
      </c>
      <c r="E1576" s="1">
        <v>0</v>
      </c>
      <c r="F1576" s="1">
        <v>0</v>
      </c>
      <c r="G1576" s="2">
        <f t="shared" si="34"/>
        <v>1689.4839200000001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17417.36</v>
      </c>
      <c r="D1578" s="1">
        <v>0</v>
      </c>
      <c r="E1578" s="1">
        <v>0</v>
      </c>
      <c r="F1578" s="1">
        <v>0</v>
      </c>
      <c r="G1578" s="2">
        <f t="shared" si="34"/>
        <v>1724.3186400000002</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51351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e">
        <f>IF(OR(MAX(Skriveni!C984:D1298)&gt;0,MIN(Skriveni!C984:D1298)&lt;0),"DA","NE")</f>
        <v>#REF!</v>
      </c>
      <c r="I8" s="27" t="e">
        <f>IF(AND(H8="DA",Kont!E275&gt;0),Kont!E275,"Nema")</f>
        <v>#REF!</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209543</v>
      </c>
      <c r="I16" s="172">
        <f>'PR-RAS'!E6</f>
        <v>420193.01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213737</v>
      </c>
      <c r="I17" s="172">
        <f>'PR-RAS'!E151</f>
        <v>371311.9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13254</v>
      </c>
      <c r="I19" s="173">
        <f>'PR-RAS'!E646</f>
        <v>6491.0600000000159</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9190</v>
      </c>
      <c r="I20" s="175">
        <f>BILANCA!E7</f>
        <v>47079.560000000005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16407</v>
      </c>
      <c r="I21" s="177">
        <f>BILANCA!E68</f>
        <v>41958.8</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18017</v>
      </c>
      <c r="I22" s="177">
        <f>BILANCA!E176</f>
        <v>23979.859999999997</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7580</v>
      </c>
      <c r="I23" s="179">
        <f>BILANCA!E237</f>
        <v>65058.499999999993</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220928</v>
      </c>
      <c r="I25" s="177">
        <f>'RAS-funkcijski'!E35</f>
        <v>413429.4</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220928</v>
      </c>
      <c r="I28" s="181">
        <f>'RAS-funkcijski'!E141</f>
        <v>413429.4</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18017.87</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17417.360000000044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17417.36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E658" sqref="E65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209543</v>
      </c>
      <c r="E6" s="53">
        <f>E7+E44+E50+E82+E106+E124+E133+E139</f>
        <v>420193.01</v>
      </c>
      <c r="F6" s="54">
        <f t="shared" ref="F6:F131" si="0">IF(D6&lt;&gt;0,IF(E6/D6&gt;=100,"&gt;&gt;100",E6/D6*100),"-")</f>
        <v>200.52829729458873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60543</v>
      </c>
      <c r="E82" s="53">
        <f t="shared" si="19"/>
        <v>132938.01</v>
      </c>
      <c r="F82" s="54">
        <f t="shared" si="0"/>
        <v>219.57618552103466</v>
      </c>
    </row>
    <row r="83" spans="1:6" ht="12.75" customHeight="1" x14ac:dyDescent="0.2">
      <c r="A83" s="55">
        <v>641</v>
      </c>
      <c r="B83" s="87" t="s">
        <v>209</v>
      </c>
      <c r="C83" s="52" t="s">
        <v>210</v>
      </c>
      <c r="D83" s="53">
        <f t="shared" ref="D83:E83" si="20">SUM(D84:D90)</f>
        <v>0</v>
      </c>
      <c r="E83" s="53">
        <f t="shared" si="20"/>
        <v>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60543</v>
      </c>
      <c r="E91" s="53">
        <f t="shared" si="21"/>
        <v>132938</v>
      </c>
      <c r="F91" s="54">
        <f t="shared" si="0"/>
        <v>219.57616900384852</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60543</v>
      </c>
      <c r="E93" s="244">
        <v>132938</v>
      </c>
      <c r="F93" s="54">
        <f t="shared" si="0"/>
        <v>219.57616900384852</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149000</v>
      </c>
      <c r="E133" s="53">
        <f t="shared" si="30"/>
        <v>287255</v>
      </c>
      <c r="F133" s="54">
        <f t="shared" ref="F133:F223" si="31">IF(D133&lt;&gt;0,IF(E133/D133&gt;=100,"&gt;&gt;100",E133/D133*100),"-")</f>
        <v>192.78859060402684</v>
      </c>
    </row>
    <row r="134" spans="1:6" ht="24" x14ac:dyDescent="0.2">
      <c r="A134" s="55">
        <v>671</v>
      </c>
      <c r="B134" s="234" t="s">
        <v>311</v>
      </c>
      <c r="C134" s="52" t="s">
        <v>312</v>
      </c>
      <c r="D134" s="53">
        <f t="shared" ref="D134:E134" si="32">SUM(D135:D137)</f>
        <v>149000</v>
      </c>
      <c r="E134" s="53">
        <f t="shared" si="32"/>
        <v>287255</v>
      </c>
      <c r="F134" s="54">
        <f t="shared" si="31"/>
        <v>192.78859060402684</v>
      </c>
    </row>
    <row r="135" spans="1:6" ht="12.75" customHeight="1" x14ac:dyDescent="0.2">
      <c r="A135" s="55">
        <v>6711</v>
      </c>
      <c r="B135" s="87" t="s">
        <v>313</v>
      </c>
      <c r="C135" s="52" t="s">
        <v>314</v>
      </c>
      <c r="D135" s="244">
        <v>149000</v>
      </c>
      <c r="E135" s="244">
        <v>287255</v>
      </c>
      <c r="F135" s="54">
        <f t="shared" si="31"/>
        <v>192.78859060402684</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213737</v>
      </c>
      <c r="E151" s="53">
        <f t="shared" si="35"/>
        <v>371311.9</v>
      </c>
      <c r="F151" s="54">
        <f t="shared" si="31"/>
        <v>173.72373524471664</v>
      </c>
    </row>
    <row r="152" spans="1:6" ht="12.75" customHeight="1" x14ac:dyDescent="0.2">
      <c r="A152" s="55">
        <v>31</v>
      </c>
      <c r="B152" s="87" t="s">
        <v>346</v>
      </c>
      <c r="C152" s="52" t="s">
        <v>347</v>
      </c>
      <c r="D152" s="53">
        <f t="shared" ref="D152:E152" si="36">D153+D158+D159</f>
        <v>0</v>
      </c>
      <c r="E152" s="53">
        <f t="shared" si="36"/>
        <v>0</v>
      </c>
      <c r="F152" s="54" t="str">
        <f t="shared" si="31"/>
        <v>-</v>
      </c>
    </row>
    <row r="153" spans="1:6" ht="12.75" customHeight="1" x14ac:dyDescent="0.2">
      <c r="A153" s="55">
        <v>311</v>
      </c>
      <c r="B153" s="87" t="s">
        <v>348</v>
      </c>
      <c r="C153" s="52" t="s">
        <v>349</v>
      </c>
      <c r="D153" s="53">
        <f t="shared" ref="D153:E153" si="37">SUM(D154:D157)</f>
        <v>0</v>
      </c>
      <c r="E153" s="53">
        <f t="shared" si="37"/>
        <v>0</v>
      </c>
      <c r="F153" s="54" t="str">
        <f t="shared" si="31"/>
        <v>-</v>
      </c>
    </row>
    <row r="154" spans="1:6" ht="12.75" customHeight="1" x14ac:dyDescent="0.2">
      <c r="A154" s="55">
        <v>3111</v>
      </c>
      <c r="B154" s="87" t="s">
        <v>350</v>
      </c>
      <c r="C154" s="52" t="s">
        <v>351</v>
      </c>
      <c r="D154" s="244"/>
      <c r="E154" s="244"/>
      <c r="F154" s="54" t="str">
        <f t="shared" si="31"/>
        <v>-</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c r="E158" s="244"/>
      <c r="F158" s="54" t="str">
        <f t="shared" si="31"/>
        <v>-</v>
      </c>
    </row>
    <row r="159" spans="1:6" ht="12.75" customHeight="1" x14ac:dyDescent="0.2">
      <c r="A159" s="55">
        <v>313</v>
      </c>
      <c r="B159" s="87" t="s">
        <v>360</v>
      </c>
      <c r="C159" s="52" t="s">
        <v>361</v>
      </c>
      <c r="D159" s="53">
        <f t="shared" ref="D159:E159" si="38">SUM(D160:D162)</f>
        <v>0</v>
      </c>
      <c r="E159" s="53">
        <f t="shared" si="38"/>
        <v>0</v>
      </c>
      <c r="F159" s="54" t="str">
        <f t="shared" si="31"/>
        <v>-</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c r="E161" s="244"/>
      <c r="F161" s="54" t="str">
        <f t="shared" si="31"/>
        <v>-</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211805</v>
      </c>
      <c r="E163" s="53">
        <f t="shared" si="39"/>
        <v>369254.51</v>
      </c>
      <c r="F163" s="54">
        <f t="shared" si="31"/>
        <v>174.3370128183943</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73879</v>
      </c>
      <c r="E169" s="53">
        <f t="shared" si="41"/>
        <v>164936.84</v>
      </c>
      <c r="F169" s="54">
        <f t="shared" si="31"/>
        <v>223.25266990619798</v>
      </c>
    </row>
    <row r="170" spans="1:6" ht="12.75" customHeight="1" x14ac:dyDescent="0.2">
      <c r="A170" s="55">
        <v>3221</v>
      </c>
      <c r="B170" s="87" t="s">
        <v>381</v>
      </c>
      <c r="C170" s="52" t="s">
        <v>382</v>
      </c>
      <c r="D170" s="244">
        <v>1767</v>
      </c>
      <c r="E170" s="244">
        <v>2513.9</v>
      </c>
      <c r="F170" s="54">
        <f t="shared" si="31"/>
        <v>142.2693831352575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69800</v>
      </c>
      <c r="E172" s="244">
        <v>161966.06</v>
      </c>
      <c r="F172" s="54">
        <f t="shared" si="31"/>
        <v>232.04306590257877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2312</v>
      </c>
      <c r="E174" s="244">
        <v>456.88</v>
      </c>
      <c r="F174" s="54">
        <f t="shared" si="31"/>
        <v>19.761245674740486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92239</v>
      </c>
      <c r="E177" s="53">
        <f t="shared" si="42"/>
        <v>158630.44</v>
      </c>
      <c r="F177" s="54">
        <f t="shared" si="31"/>
        <v>171.9776233480415</v>
      </c>
    </row>
    <row r="178" spans="1:6" ht="12.75" customHeight="1" x14ac:dyDescent="0.2">
      <c r="A178" s="55">
        <v>3231</v>
      </c>
      <c r="B178" s="87" t="s">
        <v>397</v>
      </c>
      <c r="C178" s="52" t="s">
        <v>398</v>
      </c>
      <c r="D178" s="244">
        <v>22750</v>
      </c>
      <c r="E178" s="244">
        <v>28753.35</v>
      </c>
      <c r="F178" s="54">
        <f t="shared" si="31"/>
        <v>126.38835164835164</v>
      </c>
    </row>
    <row r="179" spans="1:6" ht="12.75" customHeight="1" x14ac:dyDescent="0.2">
      <c r="A179" s="55">
        <v>3232</v>
      </c>
      <c r="B179" s="87" t="s">
        <v>399</v>
      </c>
      <c r="C179" s="52" t="s">
        <v>400</v>
      </c>
      <c r="D179" s="244">
        <v>20809</v>
      </c>
      <c r="E179" s="244">
        <v>78626.25</v>
      </c>
      <c r="F179" s="54">
        <f t="shared" si="31"/>
        <v>377.84732567639003</v>
      </c>
    </row>
    <row r="180" spans="1:6" ht="12.75" customHeight="1" x14ac:dyDescent="0.2">
      <c r="A180" s="55">
        <v>3233</v>
      </c>
      <c r="B180" s="87" t="s">
        <v>401</v>
      </c>
      <c r="C180" s="52" t="s">
        <v>402</v>
      </c>
      <c r="D180" s="244">
        <v>2100</v>
      </c>
      <c r="E180" s="244">
        <v>4100</v>
      </c>
      <c r="F180" s="54">
        <f t="shared" si="31"/>
        <v>195.23809523809524</v>
      </c>
    </row>
    <row r="181" spans="1:6" ht="12.75" customHeight="1" x14ac:dyDescent="0.2">
      <c r="A181" s="55">
        <v>3234</v>
      </c>
      <c r="B181" s="87" t="s">
        <v>403</v>
      </c>
      <c r="C181" s="52" t="s">
        <v>404</v>
      </c>
      <c r="D181" s="244">
        <v>7607</v>
      </c>
      <c r="E181" s="244">
        <v>13578.34</v>
      </c>
      <c r="F181" s="54">
        <f t="shared" si="31"/>
        <v>178.49796240304983</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c r="E184" s="244"/>
      <c r="F184" s="54" t="str">
        <f t="shared" si="31"/>
        <v>-</v>
      </c>
    </row>
    <row r="185" spans="1:6" ht="12.75" customHeight="1" x14ac:dyDescent="0.2">
      <c r="A185" s="55">
        <v>3238</v>
      </c>
      <c r="B185" s="87" t="s">
        <v>411</v>
      </c>
      <c r="C185" s="52" t="s">
        <v>412</v>
      </c>
      <c r="D185" s="244">
        <v>5415</v>
      </c>
      <c r="E185" s="244">
        <v>2327.5</v>
      </c>
      <c r="F185" s="54">
        <f t="shared" si="31"/>
        <v>42.982456140350877</v>
      </c>
    </row>
    <row r="186" spans="1:6" ht="12.75" customHeight="1" x14ac:dyDescent="0.2">
      <c r="A186" s="55">
        <v>3239</v>
      </c>
      <c r="B186" s="87" t="s">
        <v>413</v>
      </c>
      <c r="C186" s="52" t="s">
        <v>414</v>
      </c>
      <c r="D186" s="244">
        <v>33558</v>
      </c>
      <c r="E186" s="244">
        <v>31245</v>
      </c>
      <c r="F186" s="54">
        <f t="shared" si="31"/>
        <v>93.107455748256754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45687</v>
      </c>
      <c r="E188" s="53">
        <f t="shared" si="43"/>
        <v>45687.23</v>
      </c>
      <c r="F188" s="54">
        <f t="shared" si="31"/>
        <v>100.00050342548209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45087</v>
      </c>
      <c r="E190" s="244">
        <v>45087.23</v>
      </c>
      <c r="F190" s="54">
        <f t="shared" si="31"/>
        <v>100.00051012486971</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600</v>
      </c>
      <c r="E193" s="244">
        <v>600</v>
      </c>
      <c r="F193" s="54">
        <f t="shared" si="31"/>
        <v>100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1932</v>
      </c>
      <c r="E196" s="53">
        <f t="shared" si="44"/>
        <v>2057.39</v>
      </c>
      <c r="F196" s="54">
        <f t="shared" si="31"/>
        <v>106.49016563146998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1932</v>
      </c>
      <c r="E210" s="53">
        <f t="shared" si="47"/>
        <v>2057.39</v>
      </c>
      <c r="F210" s="54">
        <f t="shared" si="31"/>
        <v>106.49016563146998</v>
      </c>
    </row>
    <row r="211" spans="1:6" ht="12.75" customHeight="1" x14ac:dyDescent="0.2">
      <c r="A211" s="55">
        <v>3431</v>
      </c>
      <c r="B211" s="234" t="s">
        <v>463</v>
      </c>
      <c r="C211" s="52" t="s">
        <v>464</v>
      </c>
      <c r="D211" s="244">
        <v>1932</v>
      </c>
      <c r="E211" s="244">
        <v>2057.39</v>
      </c>
      <c r="F211" s="54">
        <f t="shared" si="31"/>
        <v>106.49016563146998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213737</v>
      </c>
      <c r="E289" s="53">
        <f t="shared" si="79"/>
        <v>371311.9</v>
      </c>
      <c r="F289" s="54">
        <f t="shared" si="76"/>
        <v>173.72373524471664</v>
      </c>
    </row>
    <row r="290" spans="1:6" ht="12.75" customHeight="1" x14ac:dyDescent="0.2">
      <c r="A290" s="55" t="s">
        <v>606</v>
      </c>
      <c r="B290" s="87" t="s">
        <v>617</v>
      </c>
      <c r="C290" s="52" t="s">
        <v>618</v>
      </c>
      <c r="D290" s="53">
        <f>IF(D6&gt;=D289,D6-D289,0)</f>
        <v>0</v>
      </c>
      <c r="E290" s="53">
        <f>IF(E6&gt;=E289,E6-E289,0)</f>
        <v>48881.109999999986</v>
      </c>
      <c r="F290" s="54" t="str">
        <f t="shared" si="76"/>
        <v>-</v>
      </c>
    </row>
    <row r="291" spans="1:6" ht="12.75" customHeight="1" x14ac:dyDescent="0.2">
      <c r="A291" s="55" t="s">
        <v>606</v>
      </c>
      <c r="B291" s="87" t="s">
        <v>619</v>
      </c>
      <c r="C291" s="52" t="s">
        <v>620</v>
      </c>
      <c r="D291" s="53">
        <f>IF(D289&gt;=D6,D289-D6,0)</f>
        <v>4194</v>
      </c>
      <c r="E291" s="53">
        <f>IF(E289&gt;=E6,E289-E6,0)</f>
        <v>0</v>
      </c>
      <c r="F291" s="54">
        <f t="shared" si="76"/>
        <v>0</v>
      </c>
    </row>
    <row r="292" spans="1:6" ht="12.75" customHeight="1" x14ac:dyDescent="0.2">
      <c r="A292" s="55">
        <v>92211</v>
      </c>
      <c r="B292" s="87" t="s">
        <v>621</v>
      </c>
      <c r="C292" s="52" t="s">
        <v>622</v>
      </c>
      <c r="D292" s="244">
        <v>905</v>
      </c>
      <c r="E292" s="244"/>
      <c r="F292" s="54">
        <f t="shared" si="76"/>
        <v>0</v>
      </c>
    </row>
    <row r="293" spans="1:6" ht="12.75" customHeight="1" x14ac:dyDescent="0.2">
      <c r="A293" s="55">
        <v>92221</v>
      </c>
      <c r="B293" s="87" t="s">
        <v>623</v>
      </c>
      <c r="C293" s="52" t="s">
        <v>624</v>
      </c>
      <c r="D293" s="244"/>
      <c r="E293" s="244">
        <v>3288.8</v>
      </c>
      <c r="F293" s="54" t="str">
        <f t="shared" si="76"/>
        <v>-</v>
      </c>
    </row>
    <row r="294" spans="1:6" ht="12.75" customHeight="1" x14ac:dyDescent="0.2">
      <c r="A294" s="55">
        <v>96</v>
      </c>
      <c r="B294" s="87" t="s">
        <v>625</v>
      </c>
      <c r="C294" s="52" t="s">
        <v>626</v>
      </c>
      <c r="D294" s="244">
        <v>11644</v>
      </c>
      <c r="E294" s="244">
        <v>24470</v>
      </c>
      <c r="F294" s="54">
        <f t="shared" si="76"/>
        <v>210.15115080728273</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7191</v>
      </c>
      <c r="E350" s="53">
        <f t="shared" si="95"/>
        <v>42117.5</v>
      </c>
      <c r="F350" s="54">
        <f t="shared" si="81"/>
        <v>585.6973995271868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7191</v>
      </c>
      <c r="E363" s="53">
        <f t="shared" si="99"/>
        <v>42117.5</v>
      </c>
      <c r="F363" s="54">
        <f t="shared" si="81"/>
        <v>585.6973995271868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7191</v>
      </c>
      <c r="E369" s="53">
        <f t="shared" si="101"/>
        <v>42117.5</v>
      </c>
      <c r="F369" s="54">
        <f t="shared" si="81"/>
        <v>585.6973995271868</v>
      </c>
    </row>
    <row r="370" spans="1:6" ht="12.75" customHeight="1" x14ac:dyDescent="0.2">
      <c r="A370" s="55">
        <v>4221</v>
      </c>
      <c r="B370" s="87" t="s">
        <v>672</v>
      </c>
      <c r="C370" s="52" t="s">
        <v>764</v>
      </c>
      <c r="D370" s="244">
        <v>6192</v>
      </c>
      <c r="E370" s="244">
        <v>4185</v>
      </c>
      <c r="F370" s="54">
        <f t="shared" si="81"/>
        <v>67.587209302325576</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999</v>
      </c>
      <c r="E376" s="244">
        <v>37932.5</v>
      </c>
      <c r="F376" s="54">
        <f t="shared" si="81"/>
        <v>3797.0470470470473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7191</v>
      </c>
      <c r="E408" s="53">
        <f t="shared" si="111"/>
        <v>42117.5</v>
      </c>
      <c r="F408" s="54">
        <f t="shared" si="81"/>
        <v>585.6973995271868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2774</v>
      </c>
      <c r="E410" s="244">
        <v>9965.8700000000008</v>
      </c>
      <c r="F410" s="54">
        <f t="shared" si="81"/>
        <v>359.259913482336</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209543</v>
      </c>
      <c r="E412" s="53">
        <f>E6+E298</f>
        <v>420193.01</v>
      </c>
      <c r="F412" s="54">
        <f t="shared" si="81"/>
        <v>200.52829729458873</v>
      </c>
    </row>
    <row r="413" spans="1:6" ht="12.75" customHeight="1" x14ac:dyDescent="0.2">
      <c r="A413" s="55" t="s">
        <v>606</v>
      </c>
      <c r="B413" s="87" t="s">
        <v>829</v>
      </c>
      <c r="C413" s="52" t="s">
        <v>830</v>
      </c>
      <c r="D413" s="53">
        <f t="shared" ref="D413:E413" si="112">D289+D350</f>
        <v>220928</v>
      </c>
      <c r="E413" s="53">
        <f t="shared" si="112"/>
        <v>413429.4</v>
      </c>
      <c r="F413" s="54">
        <f t="shared" si="81"/>
        <v>187.13309313441485</v>
      </c>
    </row>
    <row r="414" spans="1:6" ht="12.75" customHeight="1" x14ac:dyDescent="0.2">
      <c r="A414" s="55" t="s">
        <v>606</v>
      </c>
      <c r="B414" s="87" t="s">
        <v>831</v>
      </c>
      <c r="C414" s="52" t="s">
        <v>832</v>
      </c>
      <c r="D414" s="53">
        <f t="shared" ref="D414:E414" si="113">IF(D412&gt;=D413,D412-D413,0)</f>
        <v>0</v>
      </c>
      <c r="E414" s="53">
        <f t="shared" si="113"/>
        <v>6763.609999999986</v>
      </c>
      <c r="F414" s="54" t="str">
        <f t="shared" si="81"/>
        <v>-</v>
      </c>
    </row>
    <row r="415" spans="1:6" ht="12.75" customHeight="1" x14ac:dyDescent="0.2">
      <c r="A415" s="55" t="s">
        <v>606</v>
      </c>
      <c r="B415" s="87" t="s">
        <v>833</v>
      </c>
      <c r="C415" s="52" t="s">
        <v>834</v>
      </c>
      <c r="D415" s="53">
        <f t="shared" ref="D415:E415" si="114">IF(D413&gt;=D412,D413-D412,0)</f>
        <v>11385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1869</v>
      </c>
      <c r="E417" s="53">
        <f t="shared" si="116"/>
        <v>13254.670000000002</v>
      </c>
      <c r="F417" s="54">
        <f t="shared" si="81"/>
        <v>709.18512573568762</v>
      </c>
    </row>
    <row r="418" spans="1:6" ht="12.75" customHeight="1" x14ac:dyDescent="0.2">
      <c r="A418" s="57" t="s">
        <v>840</v>
      </c>
      <c r="B418" s="235" t="s">
        <v>841</v>
      </c>
      <c r="C418" s="58" t="s">
        <v>842</v>
      </c>
      <c r="D418" s="64">
        <f t="shared" ref="D418:E418" si="117">D294+D411</f>
        <v>11644</v>
      </c>
      <c r="E418" s="64">
        <f t="shared" si="117"/>
        <v>24470</v>
      </c>
      <c r="F418" s="59">
        <f t="shared" si="81"/>
        <v>210.15115080728273</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209543</v>
      </c>
      <c r="E639" s="53">
        <f t="shared" si="180"/>
        <v>420193.01</v>
      </c>
      <c r="F639" s="54">
        <f t="shared" si="119"/>
        <v>200.52829729458873</v>
      </c>
    </row>
    <row r="640" spans="1:6" ht="12.75" customHeight="1" x14ac:dyDescent="0.2">
      <c r="A640" s="55" t="s">
        <v>606</v>
      </c>
      <c r="B640" s="87" t="s">
        <v>1275</v>
      </c>
      <c r="C640" s="52" t="s">
        <v>1276</v>
      </c>
      <c r="D640" s="53">
        <f t="shared" ref="D640:E640" si="181">D413+D528</f>
        <v>220928</v>
      </c>
      <c r="E640" s="53">
        <f t="shared" si="181"/>
        <v>413429.4</v>
      </c>
      <c r="F640" s="54">
        <f t="shared" si="119"/>
        <v>187.13309313441485</v>
      </c>
    </row>
    <row r="641" spans="1:6" ht="12.75" customHeight="1" x14ac:dyDescent="0.2">
      <c r="A641" s="55" t="s">
        <v>606</v>
      </c>
      <c r="B641" s="87" t="s">
        <v>1277</v>
      </c>
      <c r="C641" s="52" t="s">
        <v>1278</v>
      </c>
      <c r="D641" s="53">
        <f t="shared" ref="D641:E641" si="182">IF(D639&gt;=D640,D639-D640,0)</f>
        <v>0</v>
      </c>
      <c r="E641" s="53">
        <f t="shared" si="182"/>
        <v>6763.609999999986</v>
      </c>
      <c r="F641" s="54" t="str">
        <f t="shared" si="119"/>
        <v>-</v>
      </c>
    </row>
    <row r="642" spans="1:6" ht="12.75" customHeight="1" x14ac:dyDescent="0.2">
      <c r="A642" s="55" t="s">
        <v>606</v>
      </c>
      <c r="B642" s="87" t="s">
        <v>1279</v>
      </c>
      <c r="C642" s="52" t="s">
        <v>1280</v>
      </c>
      <c r="D642" s="53">
        <f t="shared" ref="D642:E642" si="183">IF(D640&gt;=D639,D640-D639,0)</f>
        <v>11385</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1869</v>
      </c>
      <c r="E644" s="53">
        <f t="shared" si="185"/>
        <v>13254.670000000002</v>
      </c>
      <c r="F644" s="54">
        <f t="shared" si="119"/>
        <v>709.18512573568762</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13254</v>
      </c>
      <c r="E646" s="53">
        <f t="shared" si="187"/>
        <v>6491.0600000000159</v>
      </c>
      <c r="F646" s="54">
        <f t="shared" si="119"/>
        <v>48.974347366832774</v>
      </c>
    </row>
    <row r="647" spans="1:6" ht="24" x14ac:dyDescent="0.2">
      <c r="A647" s="57" t="s">
        <v>1289</v>
      </c>
      <c r="B647" s="235" t="s">
        <v>1290</v>
      </c>
      <c r="C647" s="58" t="s">
        <v>1289</v>
      </c>
      <c r="D647" s="245"/>
      <c r="E647" s="245">
        <v>13627.5</v>
      </c>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6798</v>
      </c>
      <c r="E649" s="244">
        <v>4763.2</v>
      </c>
      <c r="F649" s="54">
        <f t="shared" ref="F649:F724" si="188">IF(D649&lt;&gt;0,IF(E649/D649&gt;=100,"&gt;&gt;100",E649/D649*100),"-")</f>
        <v>70.067666960870838</v>
      </c>
    </row>
    <row r="650" spans="1:6" ht="12.75" customHeight="1" x14ac:dyDescent="0.2">
      <c r="A650" s="55" t="s">
        <v>1294</v>
      </c>
      <c r="B650" s="87" t="s">
        <v>1295</v>
      </c>
      <c r="C650" s="52" t="s">
        <v>1294</v>
      </c>
      <c r="D650" s="244">
        <v>202727</v>
      </c>
      <c r="E650" s="244">
        <v>426755.51</v>
      </c>
      <c r="F650" s="54">
        <f t="shared" si="188"/>
        <v>210.50748543607907</v>
      </c>
    </row>
    <row r="651" spans="1:6" ht="12.75" customHeight="1" x14ac:dyDescent="0.2">
      <c r="A651" s="55" t="s">
        <v>1296</v>
      </c>
      <c r="B651" s="87" t="s">
        <v>1297</v>
      </c>
      <c r="C651" s="52" t="s">
        <v>1296</v>
      </c>
      <c r="D651" s="244">
        <v>204762</v>
      </c>
      <c r="E651" s="244">
        <v>427657.41</v>
      </c>
      <c r="F651" s="54">
        <f t="shared" si="188"/>
        <v>208.85584727635006</v>
      </c>
    </row>
    <row r="652" spans="1:6" ht="24" x14ac:dyDescent="0.2">
      <c r="A652" s="55">
        <v>11</v>
      </c>
      <c r="B652" s="87" t="s">
        <v>1298</v>
      </c>
      <c r="C652" s="52" t="s">
        <v>1299</v>
      </c>
      <c r="D652" s="53">
        <f t="shared" ref="D652:E652" si="189">+D649+D650-D651</f>
        <v>4763</v>
      </c>
      <c r="E652" s="53">
        <f t="shared" si="189"/>
        <v>3861.3000000000466</v>
      </c>
      <c r="F652" s="54">
        <f t="shared" si="188"/>
        <v>81.068654209532781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74"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25597</v>
      </c>
      <c r="E6" s="231">
        <f t="shared" si="0"/>
        <v>89038.360000000015</v>
      </c>
      <c r="F6" s="232">
        <f t="shared" ref="F6:F260" si="1">IF(D6&gt;0,IF(E6/D6&gt;=100,"&gt;&gt;100",E6/D6*100),"-")</f>
        <v>347.846857053561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9190</v>
      </c>
      <c r="E7" s="106">
        <f t="shared" si="2"/>
        <v>47079.560000000005</v>
      </c>
      <c r="F7" s="95">
        <f t="shared" si="1"/>
        <v>512.29118607181726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9190</v>
      </c>
      <c r="E12" s="106">
        <f t="shared" si="3"/>
        <v>47079.560000000005</v>
      </c>
      <c r="F12" s="95">
        <f t="shared" si="1"/>
        <v>512.29118607181726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9190</v>
      </c>
      <c r="E19" s="106">
        <f t="shared" si="5"/>
        <v>47079.560000000005</v>
      </c>
      <c r="F19" s="95">
        <f t="shared" si="1"/>
        <v>512.29118607181726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6193</v>
      </c>
      <c r="E20" s="249">
        <v>10377.5</v>
      </c>
      <c r="F20" s="95">
        <f t="shared" si="1"/>
        <v>167.56822218633943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v>7400</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999</v>
      </c>
      <c r="E24" s="249">
        <v>999</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2774</v>
      </c>
      <c r="E26" s="249">
        <v>33306.870000000003</v>
      </c>
      <c r="F26" s="95">
        <f t="shared" si="1"/>
        <v>1200.6802451333815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776</v>
      </c>
      <c r="E28" s="249">
        <v>5003.8100000000004</v>
      </c>
      <c r="F28" s="95">
        <f t="shared" si="1"/>
        <v>644.82087628865986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16407</v>
      </c>
      <c r="E68" s="106">
        <f t="shared" si="13"/>
        <v>41958.8</v>
      </c>
      <c r="F68" s="95">
        <f t="shared" si="1"/>
        <v>255.73718534771746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4763</v>
      </c>
      <c r="E69" s="106">
        <f t="shared" si="14"/>
        <v>3861.3</v>
      </c>
      <c r="F69" s="95">
        <f t="shared" si="1"/>
        <v>81.068654209531815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4763</v>
      </c>
      <c r="E70" s="106">
        <f t="shared" si="15"/>
        <v>3861.3</v>
      </c>
      <c r="F70" s="95">
        <f t="shared" si="1"/>
        <v>81.068654209531815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4763</v>
      </c>
      <c r="E72" s="249">
        <v>3861.3</v>
      </c>
      <c r="F72" s="95">
        <f t="shared" si="1"/>
        <v>81.068654209531815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 si="26">SUM(D147:D149)+SUM(D158:D162)-D163</f>
        <v>11644</v>
      </c>
      <c r="E146" s="106">
        <f>SUM(E147:E149)+SUM(E157:E162)-E163</f>
        <v>24470</v>
      </c>
      <c r="F146" s="95">
        <f t="shared" si="1"/>
        <v>210.15115080728273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 si="27">SUM(D150:D157)</f>
        <v>0</v>
      </c>
      <c r="E149" s="106">
        <f>SUM(E150:E157)</f>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IF(D157&gt;0,IF(#REF!/D157&gt;=100,"&gt;&gt;100",#REF!/D157*100),"-")</f>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11644</v>
      </c>
      <c r="E158" s="300">
        <v>24470</v>
      </c>
      <c r="F158" s="95">
        <f>IF(D158&gt;0,IF(E157/D158&gt;=100,"&gt;&gt;100",E157/D158*100),"-")</f>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13627.5</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v>13627.5</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25597</v>
      </c>
      <c r="E175" s="106">
        <f t="shared" si="30"/>
        <v>89038.359999999986</v>
      </c>
      <c r="F175" s="95">
        <f t="shared" si="1"/>
        <v>347.84685705356094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18017</v>
      </c>
      <c r="E176" s="106">
        <f t="shared" si="31"/>
        <v>23979.859999999997</v>
      </c>
      <c r="F176" s="95">
        <f t="shared" si="1"/>
        <v>133.09574290947438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18017</v>
      </c>
      <c r="E177" s="106">
        <f t="shared" si="32"/>
        <v>17417.359999999997</v>
      </c>
      <c r="F177" s="95">
        <f t="shared" si="1"/>
        <v>96.671809957262568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17893</v>
      </c>
      <c r="E179" s="249">
        <v>17275.939999999999</v>
      </c>
      <c r="F179" s="95">
        <f t="shared" si="1"/>
        <v>96.551388811266975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124</v>
      </c>
      <c r="E180" s="106">
        <f t="shared" si="33"/>
        <v>141.41999999999999</v>
      </c>
      <c r="F180" s="95">
        <f t="shared" si="1"/>
        <v>114.04838709677418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124</v>
      </c>
      <c r="E183" s="249">
        <v>141.41999999999999</v>
      </c>
      <c r="F183" s="95">
        <f t="shared" si="1"/>
        <v>114.04838709677418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6562.5</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v>6562.5</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7580</v>
      </c>
      <c r="E237" s="106">
        <f t="shared" si="41"/>
        <v>65058.499999999993</v>
      </c>
      <c r="F237" s="95">
        <f t="shared" si="1"/>
        <v>858.29155672823208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9190</v>
      </c>
      <c r="E238" s="106">
        <f t="shared" si="42"/>
        <v>47079.56</v>
      </c>
      <c r="F238" s="95">
        <f t="shared" si="1"/>
        <v>512.29118607181715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9190</v>
      </c>
      <c r="E239" s="106">
        <f t="shared" si="43"/>
        <v>47079.56</v>
      </c>
      <c r="F239" s="95">
        <f t="shared" si="1"/>
        <v>512.29118607181715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9190</v>
      </c>
      <c r="E240" s="249">
        <v>47079.56</v>
      </c>
      <c r="F240" s="95">
        <f t="shared" si="1"/>
        <v>512.29118607181715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-13254</v>
      </c>
      <c r="E245" s="106">
        <f t="shared" si="45"/>
        <v>-6491.0600000000049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45592.31</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v>45592.31</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13254</v>
      </c>
      <c r="E250" s="106">
        <f t="shared" si="47"/>
        <v>52083.37</v>
      </c>
      <c r="F250" s="95">
        <f t="shared" si="1"/>
        <v>392.96340727327606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3288</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9966</v>
      </c>
      <c r="E252" s="249">
        <v>52083.37</v>
      </c>
      <c r="F252" s="95">
        <f t="shared" si="1"/>
        <v>522.6105759582581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11644</v>
      </c>
      <c r="E255" s="249">
        <v>24470</v>
      </c>
      <c r="F255" s="95">
        <f t="shared" si="1"/>
        <v>210.15115080728273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11644</v>
      </c>
      <c r="E265" s="249">
        <v>24470</v>
      </c>
      <c r="F265" s="95">
        <f t="shared" si="50"/>
        <v>210.15115080728273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18017</v>
      </c>
      <c r="E288" s="249">
        <v>17417.36</v>
      </c>
      <c r="F288" s="95">
        <f t="shared" si="50"/>
        <v>96.671809957262582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46:E260 D262:E322 D159:E173 D158 D6:E157">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D65" sqref="D6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220928</v>
      </c>
      <c r="E35" s="83">
        <f t="shared" si="7"/>
        <v>413429.4</v>
      </c>
      <c r="F35" s="65">
        <f t="shared" si="1"/>
        <v>187.13309313441485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220928</v>
      </c>
      <c r="E61" s="83">
        <f t="shared" si="13"/>
        <v>413429.4</v>
      </c>
      <c r="F61" s="65">
        <f t="shared" si="1"/>
        <v>187.13309313441485</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220928</v>
      </c>
      <c r="E65" s="251">
        <v>413429.4</v>
      </c>
      <c r="F65" s="65">
        <f t="shared" si="1"/>
        <v>187.13309313441485</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220928</v>
      </c>
      <c r="E141" s="108">
        <f t="shared" si="28"/>
        <v>413429.4</v>
      </c>
      <c r="F141" s="84">
        <f t="shared" si="1"/>
        <v>187.13309313441485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18017.87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413429.4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371311.9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369254.51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2057.39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42117.5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414029.91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371912.41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369872.44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2039.97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42117.5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17417.360000000044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17417.36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17417.36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t="e">
        <f>E4+E14+E19+E275+E293+E296+E298</f>
        <v>#REF!</v>
      </c>
      <c r="F3" s="126" t="e">
        <f>F4+F14+F19+F275+F293+F296+F298</f>
        <v>#REF!</v>
      </c>
      <c r="G3" s="126">
        <f>IF(RefStr!C12&lt;&gt;"",INT(VALUE(MID(RefStr!C12,1,4))),0)</f>
        <v>2022</v>
      </c>
      <c r="H3" s="130">
        <f>IF(RefStr!C12&lt;&gt;"",INT(VALUE(MID(RefStr!C12,6,2))),0)</f>
        <v>12</v>
      </c>
      <c r="I3" s="131">
        <f>RefStr!C10*1</f>
        <v>21</v>
      </c>
      <c r="J3" s="132" t="str">
        <f>RefStr!H7</f>
        <v>DA</v>
      </c>
      <c r="K3" s="130" t="str">
        <f>RefStr!H9</f>
        <v>DA</v>
      </c>
      <c r="L3" s="130" t="str">
        <f>RefStr!H10</f>
        <v>NE</v>
      </c>
      <c r="M3" s="130" t="e">
        <f>RefStr!H8</f>
        <v>#REF!</v>
      </c>
      <c r="N3" s="130" t="str">
        <f>RefStr!H11</f>
        <v>DA</v>
      </c>
      <c r="O3" s="133">
        <f>RefStr!C6</f>
        <v>51351</v>
      </c>
      <c r="P3" s="73"/>
    </row>
    <row r="4" spans="1:16" ht="19.5" customHeight="1" x14ac:dyDescent="0.2">
      <c r="A4" s="374" t="s">
        <v>3004</v>
      </c>
      <c r="B4" s="375"/>
      <c r="C4" s="376"/>
      <c r="D4" s="125"/>
      <c r="E4" s="73" t="e">
        <f t="shared" ref="E4:F4" si="0">SUM(E5:E13)</f>
        <v>#REF!</v>
      </c>
      <c r="F4" s="73">
        <f t="shared" si="0"/>
        <v>0</v>
      </c>
      <c r="G4" s="73"/>
      <c r="H4" s="73"/>
      <c r="I4" s="134" t="s">
        <v>3005</v>
      </c>
      <c r="J4" s="134" t="s">
        <v>3006</v>
      </c>
      <c r="K4" s="134" t="s">
        <v>3007</v>
      </c>
      <c r="L4" s="73"/>
      <c r="M4" s="73"/>
      <c r="N4" s="73"/>
      <c r="O4" s="73"/>
      <c r="P4" s="73"/>
    </row>
    <row r="5" spans="1:16" ht="63.75" customHeight="1" x14ac:dyDescent="0.2">
      <c r="A5" s="135">
        <v>1</v>
      </c>
      <c r="B5" s="136" t="e">
        <f t="shared" ref="B5:B13" si="1">IF(E5=1,"Pogreška",IF(F5=1,"Provjera","O.K."))</f>
        <v>#REF!</v>
      </c>
      <c r="C5" s="137" t="s">
        <v>3008</v>
      </c>
      <c r="D5" s="125"/>
      <c r="E5" s="73" t="e">
        <f t="shared" ref="E5:E13" si="2">MAX(G5:K5)</f>
        <v>#REF!</v>
      </c>
      <c r="F5" s="73">
        <v>0</v>
      </c>
      <c r="G5" s="73"/>
      <c r="H5" s="73"/>
      <c r="I5" s="138" t="e">
        <f>IF(AND($I$3=11,OR($H$3=3,$H$3=9),OR($J$3&lt;&gt;"DA",$K$3&lt;&gt;"NE",$L$3&lt;&gt;"NE",$M$3&lt;&gt;"NE",$N$3&lt;&gt;"DA")),1,0)</f>
        <v>#REF!</v>
      </c>
      <c r="J5" s="138" t="e">
        <f>IF(AND($I$3=11,$H$3=6,OR($J$3&lt;&gt;"DA",$K$3&lt;&gt;"NE",$L$3&lt;&gt;"NE",$M$3&lt;&gt;"NE",$N$3&lt;&gt;"DA")),1,0)</f>
        <v>#REF!</v>
      </c>
      <c r="K5" s="126" t="e">
        <f>IF(AND($I$3=11,$H$3=12,OR($J$3&lt;&gt;"DA",$K$3&lt;&gt;"DA",$L$3&lt;&gt;"DA",$M$3&lt;&gt;"DA",$N$3&lt;&gt;"DA")),1,0)</f>
        <v>#REF!</v>
      </c>
      <c r="L5" s="73"/>
      <c r="M5" s="73"/>
      <c r="N5" s="73"/>
      <c r="O5" s="73"/>
      <c r="P5" s="73"/>
    </row>
    <row r="6" spans="1:16" ht="73.5" customHeight="1" x14ac:dyDescent="0.2">
      <c r="A6" s="135">
        <v>2</v>
      </c>
      <c r="B6" s="136" t="e">
        <f t="shared" si="1"/>
        <v>#REF!</v>
      </c>
      <c r="C6" s="137" t="s">
        <v>3009</v>
      </c>
      <c r="D6" s="125"/>
      <c r="E6" s="73" t="e">
        <f t="shared" si="2"/>
        <v>#REF!</v>
      </c>
      <c r="F6" s="73">
        <v>0</v>
      </c>
      <c r="G6" s="73"/>
      <c r="H6" s="73"/>
      <c r="I6" s="138" t="e">
        <f>IF(AND($I$3=12,OR($H$3=3,$H$3=9),OR($J$3&lt;&gt;"NE",$K$3&lt;&gt;"NE",$L$3&lt;&gt;"NE",$M$3&lt;&gt;"NE",$N$3&lt;&gt;"DA")),1,0)</f>
        <v>#REF!</v>
      </c>
      <c r="J6" s="138" t="e">
        <f>IF(AND($I$3=12,$H$3=6,OR($J$3&lt;&gt;"DA",$K$3&lt;&gt;"NE",$L$3&lt;&gt;"NE",$M$3&lt;&gt;"NE",$N$3&lt;&gt;"DA")),1,0)</f>
        <v>#REF!</v>
      </c>
      <c r="K6" s="126" t="e">
        <f>IF(AND($I$3=12,$H$3=12,OR(J3&lt;&gt;"DA",K3&lt;&gt;"DA",L3&lt;&gt;"DA",M3&lt;&gt;"DA",N3&lt;&gt;"DA")),1,0)</f>
        <v>#REF!</v>
      </c>
      <c r="L6" s="73"/>
      <c r="M6" s="73"/>
      <c r="N6" s="73"/>
      <c r="O6" s="73"/>
      <c r="P6" s="73"/>
    </row>
    <row r="7" spans="1:16" ht="65.25" customHeight="1" x14ac:dyDescent="0.2">
      <c r="A7" s="135">
        <v>3</v>
      </c>
      <c r="B7" s="136" t="e">
        <f t="shared" si="1"/>
        <v>#REF!</v>
      </c>
      <c r="C7" s="137" t="s">
        <v>3010</v>
      </c>
      <c r="D7" s="125"/>
      <c r="E7" s="73" t="e">
        <f t="shared" si="2"/>
        <v>#REF!</v>
      </c>
      <c r="F7" s="73">
        <v>0</v>
      </c>
      <c r="G7" s="73"/>
      <c r="H7" s="73"/>
      <c r="I7" s="126" t="e">
        <f>IF(AND($I$3=13,OR($H$3=3,$H$3=9),OR($J$3&lt;&gt;"DA",$K$3&lt;&gt;"NE",$L$3&lt;&gt;"NE",$M$3&lt;&gt;"NE",$N$3&lt;&gt;"NE")),1,0)</f>
        <v>#REF!</v>
      </c>
      <c r="J7" s="126" t="e">
        <f>IF(AND($I$3=13,$H$3=6,OR($J$3&lt;&gt;"DA",$K$3&lt;&gt;"NE",$L$3&lt;&gt;"NE",$M$3&lt;&gt;"NE",$N$3&lt;&gt;"NE")),1,0)</f>
        <v>#REF!</v>
      </c>
      <c r="K7" s="126" t="e">
        <f>IF(AND($I$3=13,$H$3=12,OR($J$3&lt;&gt;"DA",$K$3&lt;&gt;"DA",$L$3&lt;&gt;"DA",$M$3&lt;&gt;"DA",$N$3&lt;&gt;"NE")),1,0)</f>
        <v>#REF!</v>
      </c>
      <c r="L7" s="73"/>
      <c r="M7" s="73"/>
      <c r="N7" s="73"/>
      <c r="O7" s="73"/>
      <c r="P7" s="73"/>
    </row>
    <row r="8" spans="1:16" ht="74.25" customHeight="1" x14ac:dyDescent="0.2">
      <c r="A8" s="135">
        <v>4</v>
      </c>
      <c r="B8" s="136" t="e">
        <f t="shared" si="1"/>
        <v>#REF!</v>
      </c>
      <c r="C8" s="137" t="s">
        <v>3011</v>
      </c>
      <c r="D8" s="125"/>
      <c r="E8" s="73" t="e">
        <f t="shared" si="2"/>
        <v>#REF!</v>
      </c>
      <c r="F8" s="73">
        <v>0</v>
      </c>
      <c r="G8" s="73"/>
      <c r="H8" s="73"/>
      <c r="I8" s="126" t="e">
        <f>IF(AND($I$3=21,OR($H$3=3,$H$3=9),OR($J$3&lt;&gt;"DA",$K$3&lt;&gt;"NE",$L$3&lt;&gt;"NE",$M$3&lt;&gt;"NE",$N$3&lt;&gt;"NE")),1,0)</f>
        <v>#REF!</v>
      </c>
      <c r="J8" s="126" t="e">
        <f>IF(AND($I$3=21,$H$3=6,OR($J$3&lt;&gt;"DA",$K$3&lt;&gt;"NE",$L$3&lt;&gt;"NE",$M$3&lt;&gt;"NE",$N$3&lt;&gt;"DA")),1,0)</f>
        <v>#REF!</v>
      </c>
      <c r="K8" s="126" t="e">
        <f>IF(AND($I$3=21,$H$3=12,OR($J$3&lt;&gt;"DA",$K$3&lt;&gt;"DA",$L$3&lt;&gt;"DA",$M$3&lt;&gt;"DA",$N$3&lt;&gt;"DA")),1,0)</f>
        <v>#REF!</v>
      </c>
      <c r="L8" s="73"/>
      <c r="M8" s="73"/>
      <c r="N8" s="73"/>
      <c r="O8" s="73"/>
      <c r="P8" s="73"/>
    </row>
    <row r="9" spans="1:16" ht="62.25" customHeight="1" x14ac:dyDescent="0.2">
      <c r="A9" s="135">
        <v>5</v>
      </c>
      <c r="B9" s="136" t="e">
        <f t="shared" si="1"/>
        <v>#REF!</v>
      </c>
      <c r="C9" s="137" t="s">
        <v>3012</v>
      </c>
      <c r="D9" s="125"/>
      <c r="E9" s="73" t="e">
        <f t="shared" si="2"/>
        <v>#REF!</v>
      </c>
      <c r="F9" s="73">
        <v>0</v>
      </c>
      <c r="G9" s="73"/>
      <c r="H9" s="73"/>
      <c r="I9" s="126" t="e">
        <f>IF(AND($I$3=22,OR($H$3=3,$H$3=9),OR($J$3&lt;&gt;"DA",$K$3&lt;&gt;"NE",$L$3&lt;&gt;"NE",$M$3&lt;&gt;"NE",$N$3&lt;&gt;"DA")),1,0)</f>
        <v>#REF!</v>
      </c>
      <c r="J9" s="126" t="e">
        <f>IF(AND($I$3=22,$H$3=6,OR($J$3&lt;&gt;"DA",$K$3&lt;&gt;"NE",$L$3&lt;&gt;"NE",$M$3&lt;&gt;"NE",$N$3&lt;&gt;"DA")),1,0)</f>
        <v>#REF!</v>
      </c>
      <c r="K9" s="126" t="e">
        <f>IF(AND($I$3=22,$H$3=12,OR($J$3&lt;&gt;"DA",$K$3&lt;&gt;"DA",$L$3&lt;&gt;"DA",$M$3&lt;&gt;"DA",$N$3&lt;&gt;"DA")),1,0)</f>
        <v>#REF!</v>
      </c>
      <c r="L9" s="73"/>
      <c r="M9" s="73"/>
      <c r="N9" s="73"/>
      <c r="O9" s="73"/>
      <c r="P9" s="73"/>
    </row>
    <row r="10" spans="1:16" ht="75.75" customHeight="1" x14ac:dyDescent="0.2">
      <c r="A10" s="135">
        <v>6</v>
      </c>
      <c r="B10" s="136" t="e">
        <f t="shared" si="1"/>
        <v>#REF!</v>
      </c>
      <c r="C10" s="137" t="s">
        <v>3013</v>
      </c>
      <c r="D10" s="125"/>
      <c r="E10" s="73" t="e">
        <f t="shared" si="2"/>
        <v>#REF!</v>
      </c>
      <c r="F10" s="73">
        <v>0</v>
      </c>
      <c r="G10" s="73"/>
      <c r="H10" s="73"/>
      <c r="I10" s="126">
        <f>IF(AND($I$3=23,OR($H$3=3,$H$3=9)),1,0)</f>
        <v>0</v>
      </c>
      <c r="J10" s="126" t="e">
        <f>IF(AND($I$3=23,$H$3=6,OR($J$3&lt;&gt;"DA",$K$3&lt;&gt;"NE",$L$3&lt;&gt;"NE",$M$3&lt;&gt;"NE",$N$3&lt;&gt;"DA")),1,0)</f>
        <v>#REF!</v>
      </c>
      <c r="K10" s="126" t="e">
        <f>IF(AND($I$3=23,$H$3=12,OR($J$3&lt;&gt;"DA",$K$3&lt;&gt;"DA",$L$3&lt;&gt;"DA",$M$3&lt;&gt;"DA",$N$3&lt;&gt;"DA")),1,0)</f>
        <v>#REF!</v>
      </c>
      <c r="L10" s="73"/>
      <c r="M10" s="73"/>
      <c r="N10" s="73"/>
      <c r="O10" s="73"/>
      <c r="P10" s="73"/>
    </row>
    <row r="11" spans="1:16" ht="71.25" customHeight="1" x14ac:dyDescent="0.2">
      <c r="A11" s="135">
        <v>7</v>
      </c>
      <c r="B11" s="136" t="e">
        <f t="shared" si="1"/>
        <v>#REF!</v>
      </c>
      <c r="C11" s="137" t="s">
        <v>3014</v>
      </c>
      <c r="D11" s="125"/>
      <c r="E11" s="73" t="e">
        <f t="shared" si="2"/>
        <v>#REF!</v>
      </c>
      <c r="F11" s="73">
        <v>0</v>
      </c>
      <c r="G11" s="73"/>
      <c r="H11" s="73"/>
      <c r="I11" s="126" t="e">
        <f>IF(AND($I$3=31,OR($H$3=3,$H$3=9),OR($J$3&lt;&gt;"DA",$K$3&lt;&gt;"NE",$L$3&lt;&gt;"NE",$M$3&lt;&gt;"NE",$N$3&lt;&gt;"NE")),1,0)</f>
        <v>#REF!</v>
      </c>
      <c r="J11" s="126" t="e">
        <f>IF(AND($I$3=31,$H$3=6,OR($J$3&lt;&gt;"DA",$K$3&lt;&gt;"NE",$L$3&lt;&gt;"NE",$M$3&lt;&gt;"NE",$N$3&lt;&gt;"DA")),1,0)</f>
        <v>#REF!</v>
      </c>
      <c r="K11" s="126" t="e">
        <f>IF(AND($I$3=31,$H$3=12,OR($J$3&lt;&gt;"DA",$K$3&lt;&gt;"DA",$L$3&lt;&gt;"DA",$M$3&lt;&gt;"DA",$N$3&lt;&gt;"DA")),1,0)</f>
        <v>#REF!</v>
      </c>
      <c r="L11" s="73"/>
      <c r="M11" s="139"/>
      <c r="N11" s="73"/>
      <c r="O11" s="73"/>
      <c r="P11" s="73"/>
    </row>
    <row r="12" spans="1:16" ht="66" customHeight="1" x14ac:dyDescent="0.2">
      <c r="A12" s="135">
        <v>8</v>
      </c>
      <c r="B12" s="136" t="e">
        <f t="shared" si="1"/>
        <v>#REF!</v>
      </c>
      <c r="C12" s="137" t="s">
        <v>3015</v>
      </c>
      <c r="D12" s="125"/>
      <c r="E12" s="73" t="e">
        <f t="shared" si="2"/>
        <v>#REF!</v>
      </c>
      <c r="F12" s="73">
        <v>0</v>
      </c>
      <c r="G12" s="73"/>
      <c r="H12" s="73"/>
      <c r="I12" s="126" t="e">
        <f>IF(AND($I$3=41,OR($H$3=3,$H$3=9),OR($J$3&lt;&gt;"DA",$K$3&lt;&gt;"NE",$L$3&lt;&gt;"NE",$M$3&lt;&gt;"NE",$N$3&lt;&gt;"DA")),1,0)</f>
        <v>#REF!</v>
      </c>
      <c r="J12" s="126" t="e">
        <f>IF(AND($I$3=41,$H$3=6,OR($J$3&lt;&gt;"DA",$K$3&lt;&gt;"NE",$L$3&lt;&gt;"NE",$M$3&lt;&gt;"NE",$N$3&lt;&gt;"DA")),1,0)</f>
        <v>#REF!</v>
      </c>
      <c r="K12" s="126" t="e">
        <f>IF(AND($I$3=41,$H$3=12,OR($J$3&lt;&gt;"DA",$K$3&lt;&gt;"DA",$L$3&lt;&gt;"DA",$M$3&lt;&gt;"DA",$N$3&lt;&gt;"DA")),1,0)</f>
        <v>#REF!</v>
      </c>
      <c r="L12" s="73"/>
      <c r="M12" s="73"/>
      <c r="N12" s="73"/>
      <c r="O12" s="73"/>
      <c r="P12" s="73"/>
    </row>
    <row r="13" spans="1:16" ht="75" customHeight="1" x14ac:dyDescent="0.2">
      <c r="A13" s="135">
        <v>9</v>
      </c>
      <c r="B13" s="136" t="e">
        <f t="shared" si="1"/>
        <v>#REF!</v>
      </c>
      <c r="C13" s="137" t="s">
        <v>3016</v>
      </c>
      <c r="D13" s="125"/>
      <c r="E13" s="73" t="e">
        <f t="shared" si="2"/>
        <v>#REF!</v>
      </c>
      <c r="F13" s="73">
        <v>0</v>
      </c>
      <c r="G13" s="73"/>
      <c r="H13" s="73"/>
      <c r="I13" s="126" t="e">
        <f>IF(AND($I$3=42,OR($H$3=3,$H$3=9),OR($J$3&lt;&gt;"DA",$K$3&lt;&gt;"NE",$L$3&lt;&gt;"NE",$M$3&lt;&gt;"NE",$N$3&lt;&gt;"NE")),1,0)</f>
        <v>#REF!</v>
      </c>
      <c r="J13" s="126" t="e">
        <f>IF(AND($I$3=42,$H$3=6,OR($J$3&lt;&gt;"DA",$K$3&lt;&gt;"NE",$L$3&lt;&gt;"NE",$M$3&lt;&gt;"NE",$N$3&lt;&gt;"DA")),1,0)</f>
        <v>#REF!</v>
      </c>
      <c r="K13" s="126" t="e">
        <f>IF(AND($I$3=42,$H$3=12,OR($J$3&lt;&gt;"DA",$K$3&lt;&gt;"DA",$L$3&lt;&gt;"DA",$M$3&lt;&gt;"DA",$N$3&lt;&gt;"DA")),1,0)</f>
        <v>#REF!</v>
      </c>
      <c r="L13" s="73"/>
      <c r="M13" s="73"/>
      <c r="N13" s="73"/>
      <c r="O13" s="73"/>
      <c r="P13" s="73"/>
    </row>
    <row r="14" spans="1:16" ht="19.5" customHeight="1" x14ac:dyDescent="0.2">
      <c r="A14" s="370" t="s">
        <v>3017</v>
      </c>
      <c r="B14" s="371"/>
      <c r="C14" s="372"/>
      <c r="D14" s="125"/>
      <c r="E14" s="73" t="e">
        <f t="shared" ref="E14:F14" si="3">SUM(E15:E18)</f>
        <v>#REF!</v>
      </c>
      <c r="F14" s="73" t="e">
        <f t="shared" si="3"/>
        <v>#REF!</v>
      </c>
      <c r="G14" s="73"/>
      <c r="H14" s="73"/>
      <c r="I14" s="73"/>
      <c r="J14" s="73"/>
      <c r="K14" s="73"/>
      <c r="L14" s="73"/>
      <c r="M14" s="73"/>
      <c r="N14" s="73"/>
      <c r="O14" s="73"/>
      <c r="P14" s="73"/>
    </row>
    <row r="15" spans="1:16" ht="57" customHeight="1" x14ac:dyDescent="0.2">
      <c r="A15" s="135">
        <v>1</v>
      </c>
      <c r="B15" s="136" t="e">
        <f t="shared" ref="B15:B18" si="4">IF(E15=1,"Pogreška",IF(F15=1,"Provjera","O.K."))</f>
        <v>#REF!</v>
      </c>
      <c r="C15" s="118" t="s">
        <v>3018</v>
      </c>
      <c r="D15" s="125"/>
      <c r="E15" s="73" t="e">
        <f t="shared" ref="E15:E16" si="5">MAX(G15:K15)</f>
        <v>#REF!</v>
      </c>
      <c r="F15" s="73" t="e">
        <f>MAX(L15:O15)</f>
        <v>#REF!</v>
      </c>
      <c r="G15" s="126" t="e">
        <f>IF(AND(H3=12,J3="DA",M3="DA",OR(I3=11,I3=21,I3=22,I3=31,I3=41,I3=42),BILANCA!D170&lt;&gt;'PR-RAS'!D647),1,0)</f>
        <v>#REF!</v>
      </c>
      <c r="H15" s="126" t="e">
        <f>IF(AND(H3=12,J3="DA",M3="DA",OR(I3=11,I3=21,I3=22,I3=31,I3=41,I3=42),BILANCA!E170&lt;&gt;'PR-RAS'!E647),1,0)</f>
        <v>#REF!</v>
      </c>
      <c r="I15" s="73"/>
      <c r="J15" s="73"/>
      <c r="K15" s="73"/>
      <c r="L15" s="126" t="e">
        <f>IF(AND(H3=12,J3="DA",M3="DA",OR(I3=12,I3=13,I3=23),BILANCA!D170&lt;&gt;'PR-RAS'!D647),1,0)</f>
        <v>#REF!</v>
      </c>
      <c r="M15" s="126" t="e">
        <f>IF(AND(H3=12,J3="DA",M3="DA",OR(I3=12,I3=13,I3=23),BILANCA!E170&lt;&gt;'PR-RAS'!E647),1,0)</f>
        <v>#REF!</v>
      </c>
      <c r="N15" s="73"/>
      <c r="O15" s="73"/>
      <c r="P15" s="73"/>
    </row>
    <row r="16" spans="1:16" ht="42" customHeight="1" x14ac:dyDescent="0.2">
      <c r="A16" s="135">
        <v>2</v>
      </c>
      <c r="B16" s="136" t="e">
        <f t="shared" si="4"/>
        <v>#REF!</v>
      </c>
      <c r="C16" s="118" t="s">
        <v>3019</v>
      </c>
      <c r="D16" s="125"/>
      <c r="E16" s="73" t="e">
        <f t="shared" si="5"/>
        <v>#REF!</v>
      </c>
      <c r="F16" s="73" t="e">
        <f>MAX(L16:O16)</f>
        <v>#REF!</v>
      </c>
      <c r="G16" s="126" t="e">
        <f>IF(AND(H3=12,J3="DA",M3="DA",OR(I3=11,I3=21,I3=22,I3=31,I3=41,I3=42),BILANCA!D69&lt;&gt;'PR-RAS'!D652),1,0)</f>
        <v>#REF!</v>
      </c>
      <c r="H16" s="126" t="e">
        <f>IF(AND(H3=12,J3="DA",M3="DA",OR(I3=11,I3=21,I3=22,I3=31,I3=41,I3=42),BILANCA!E69&lt;&gt;'PR-RAS'!E652),1,0)</f>
        <v>#REF!</v>
      </c>
      <c r="I16" s="140"/>
      <c r="J16" s="73"/>
      <c r="K16" s="73"/>
      <c r="L16" s="126" t="e">
        <f>IF(AND(H3=12,J3="DA",M3="DA",OR(I3=12,I3=13,I3=23),BILANCA!D69&lt;&gt;'PR-RAS'!D652),1,0)</f>
        <v>#REF!</v>
      </c>
      <c r="M16" s="126" t="e">
        <f>IF(AND(H3=12,J3="DA",M3="DA",OR(I3=12,I3=13,I3=23),BILANCA!E69&lt;&gt;'PR-RAS'!E652),1,0)</f>
        <v>#REF!</v>
      </c>
      <c r="N16" s="73"/>
      <c r="O16" s="73"/>
      <c r="P16" s="73"/>
    </row>
    <row r="17" spans="1:16" ht="48.75" customHeight="1" x14ac:dyDescent="0.2">
      <c r="A17" s="135">
        <v>3</v>
      </c>
      <c r="B17" s="136" t="e">
        <f t="shared" si="4"/>
        <v>#REF!</v>
      </c>
      <c r="C17" s="118" t="s">
        <v>3020</v>
      </c>
      <c r="D17" s="125"/>
      <c r="E17" s="73" t="e">
        <f t="shared" ref="E17:E18" si="6">MAX(G17:L17)</f>
        <v>#REF!</v>
      </c>
      <c r="F17" s="73">
        <v>0</v>
      </c>
      <c r="G17" s="141" t="e">
        <f>IF(AND(H3=12,J3="DA",M3="DA",BILANCA!D246&gt;=BILANCA!D250,OR(ABS(BILANCA!D246-BILANCA!D250-'PR-RAS'!D645)&gt;0.001,'PR-RAS'!D646&lt;&gt;0)),1,0)</f>
        <v>#REF!</v>
      </c>
      <c r="H17" s="126" t="e">
        <f>IF(AND(H3=12,J3="DA",M3="DA",BILANCA!E246&gt;=BILANCA!E250,OR(ABS(BILANCA!E246-BILANCA!E250-'PR-RAS'!E645)&gt;0.001,'PR-RAS'!E646&lt;&gt;0)),1,0)</f>
        <v>#REF!</v>
      </c>
      <c r="I17" s="142" t="e">
        <f>IF(AND(H3=12,J3="DA",M3="DA",BILANCA!D250&gt;=BILANCA!D246,OR(ABS(BILANCA!D250-BILANCA!D246-'PR-RAS'!D646)&gt;0.001,'PR-RAS'!D645&lt;&gt;0)),1,0)</f>
        <v>#REF!</v>
      </c>
      <c r="J17" s="142" t="e">
        <f>IF(AND(H3=12,J3="DA",M3="DA",BILANCA!E250&gt;=BILANCA!E246,OR(ABS(BILANCA!E250-BILANCA!E246-'PR-RAS'!E646)&gt;0.001,'PR-RAS'!E645&lt;&gt;0)),1,0)</f>
        <v>#REF!</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IF(ABS(SUM(BILANCA!E147:E149,BILANCA!E157:E162)-BILANCA!E264-BILANCA!E265)&gt;0.001,1,0)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Glavan</cp:lastModifiedBy>
  <cp:lastPrinted>2023-01-26T13:38:06Z</cp:lastPrinted>
  <dcterms:created xsi:type="dcterms:W3CDTF">2022-04-01T05:14:30Z</dcterms:created>
  <dcterms:modified xsi:type="dcterms:W3CDTF">2023-01-27T13:58:09Z</dcterms:modified>
</cp:coreProperties>
</file>